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0" yWindow="0" windowWidth="17280" windowHeight="6900" tabRatio="671" firstSheet="11" activeTab="12"/>
  </bookViews>
  <sheets>
    <sheet name="Portada" sheetId="27" r:id="rId1"/>
    <sheet name="EN1" sheetId="28" r:id="rId2"/>
    <sheet name="Enero" sheetId="25" r:id="rId3"/>
    <sheet name="FEB2" sheetId="29" r:id="rId4"/>
    <sheet name="Febrero" sheetId="2" r:id="rId5"/>
    <sheet name="MARZ" sheetId="30" r:id="rId6"/>
    <sheet name="Marzo" sheetId="15" r:id="rId7"/>
    <sheet name="ABRI" sheetId="31" r:id="rId8"/>
    <sheet name="Abril" sheetId="16" r:id="rId9"/>
    <sheet name="MAY" sheetId="32" r:id="rId10"/>
    <sheet name="Mayo" sheetId="17" r:id="rId11"/>
    <sheet name="JUN" sheetId="33" r:id="rId12"/>
    <sheet name="Junio" sheetId="18" r:id="rId13"/>
    <sheet name="JUL" sheetId="34" r:id="rId14"/>
    <sheet name="Julio" sheetId="19" r:id="rId15"/>
    <sheet name="AGO" sheetId="35" r:id="rId16"/>
    <sheet name="Agosto" sheetId="20" r:id="rId17"/>
    <sheet name="SEP" sheetId="36" r:id="rId18"/>
    <sheet name="Septiembre" sheetId="21" r:id="rId19"/>
    <sheet name="OCT" sheetId="37" r:id="rId20"/>
    <sheet name="Octubre" sheetId="22" r:id="rId21"/>
    <sheet name="NOV" sheetId="38" r:id="rId22"/>
    <sheet name="Noviembre" sheetId="23" r:id="rId23"/>
    <sheet name="DIC" sheetId="39" r:id="rId24"/>
    <sheet name="Diciembre" sheetId="24" r:id="rId25"/>
    <sheet name="Portada (2)" sheetId="44" r:id="rId26"/>
  </sheets>
  <definedNames>
    <definedName name="AñoCalendario" localSheetId="7">ABRI!$L$2</definedName>
    <definedName name="AñoCalendario" localSheetId="15">AGO!$L$2</definedName>
    <definedName name="AñoCalendario" localSheetId="23">DIC!$L$2</definedName>
    <definedName name="AñoCalendario" localSheetId="1">'EN1'!$L$2</definedName>
    <definedName name="AñoCalendario" localSheetId="3">'FEB2'!$L$2</definedName>
    <definedName name="AñoCalendario" localSheetId="13">JUL!$L$2</definedName>
    <definedName name="AñoCalendario" localSheetId="11">JUN!$L$2</definedName>
    <definedName name="AñoCalendario" localSheetId="5">MARZ!$L$2</definedName>
    <definedName name="AñoCalendario" localSheetId="9">MAY!$L$2</definedName>
    <definedName name="AñoCalendario" localSheetId="21">NOV!$L$2</definedName>
    <definedName name="AñoCalendario" localSheetId="19">OCT!$L$2</definedName>
    <definedName name="AñoCalendario" localSheetId="0">Portada!$L$2</definedName>
    <definedName name="AñoCalendario" localSheetId="25">'Portada (2)'!$L$2</definedName>
    <definedName name="AñoCalendario" localSheetId="17">SEP!$L$2</definedName>
    <definedName name="AñoCalendario">Enero!$L$2</definedName>
    <definedName name="DíasYSemanas">{0,1,2,3,4,5,6} + {0;1;2;3;4;5}*7</definedName>
    <definedName name="InicioDeSemana" localSheetId="7">ABRI!$L$3</definedName>
    <definedName name="InicioDeSemana" localSheetId="15">AGO!$L$3</definedName>
    <definedName name="InicioDeSemana" localSheetId="23">DIC!$L$3</definedName>
    <definedName name="InicioDeSemana" localSheetId="1">'EN1'!$L$3</definedName>
    <definedName name="InicioDeSemana" localSheetId="3">'FEB2'!$L$3</definedName>
    <definedName name="InicioDeSemana" localSheetId="13">JUL!$L$3</definedName>
    <definedName name="InicioDeSemana" localSheetId="11">JUN!$L$3</definedName>
    <definedName name="InicioDeSemana" localSheetId="5">MARZ!$L$3</definedName>
    <definedName name="InicioDeSemana" localSheetId="9">MAY!$L$3</definedName>
    <definedName name="InicioDeSemana" localSheetId="21">NOV!$L$3</definedName>
    <definedName name="InicioDeSemana" localSheetId="19">OCT!$L$3</definedName>
    <definedName name="InicioDeSemana" localSheetId="0">Portada!$L$3</definedName>
    <definedName name="InicioDeSemana" localSheetId="25">'Portada (2)'!$L$3</definedName>
    <definedName name="InicioDeSemana" localSheetId="17">SEP!$L$3</definedName>
    <definedName name="InicioDeSemana">Enero!$L$3</definedName>
    <definedName name="_xlnm.Print_Area" localSheetId="7">ABRI!$A:$J</definedName>
    <definedName name="_xlnm.Print_Area" localSheetId="8">Abril!$A$1:$J$18</definedName>
    <definedName name="_xlnm.Print_Area" localSheetId="15">AGO!$A:$J</definedName>
    <definedName name="_xlnm.Print_Area" localSheetId="23">DIC!$A:$J</definedName>
    <definedName name="_xlnm.Print_Area" localSheetId="1">'EN1'!$A$2:$J$17</definedName>
    <definedName name="_xlnm.Print_Area" localSheetId="2">Enero!$B$2:$I$17</definedName>
    <definedName name="_xlnm.Print_Area" localSheetId="3">'FEB2'!$A:$J</definedName>
    <definedName name="_xlnm.Print_Area" localSheetId="13">JUL!$A:$J</definedName>
    <definedName name="_xlnm.Print_Area" localSheetId="11">JUN!$A:$J</definedName>
    <definedName name="_xlnm.Print_Area" localSheetId="5">MARZ!$A:$J</definedName>
    <definedName name="_xlnm.Print_Area" localSheetId="9">MAY!$A:$J</definedName>
    <definedName name="_xlnm.Print_Area" localSheetId="21">NOV!$A:$J</definedName>
    <definedName name="_xlnm.Print_Area" localSheetId="22">Noviembre!$A$1:$J$18</definedName>
    <definedName name="_xlnm.Print_Area" localSheetId="19">OCT!$A:$J</definedName>
    <definedName name="_xlnm.Print_Area" localSheetId="0">Portada!$A$3:$I$21</definedName>
    <definedName name="_xlnm.Print_Area" localSheetId="25">'Portada (2)'!$A$3:$I$21</definedName>
    <definedName name="_xlnm.Print_Area" localSheetId="17">SEP!$A:$J</definedName>
    <definedName name="TítuloDeColumnaRegión1..I12.1" localSheetId="7">ABRI!$C$2</definedName>
    <definedName name="TítuloDeColumnaRegión1..I12.1" localSheetId="15">AGO!$C$2</definedName>
    <definedName name="TítuloDeColumnaRegión1..I12.1" localSheetId="23">DIC!$C$2</definedName>
    <definedName name="TítuloDeColumnaRegión1..I12.1" localSheetId="1">'EN1'!$C$2</definedName>
    <definedName name="TítuloDeColumnaRegión1..I12.1" localSheetId="3">'FEB2'!$C$2</definedName>
    <definedName name="TítuloDeColumnaRegión1..I12.1" localSheetId="13">JUL!$C$2</definedName>
    <definedName name="TítuloDeColumnaRegión1..I12.1" localSheetId="11">JUN!$C$2</definedName>
    <definedName name="TítuloDeColumnaRegión1..I12.1" localSheetId="5">MARZ!$C$2</definedName>
    <definedName name="TítuloDeColumnaRegión1..I12.1" localSheetId="9">MAY!$C$2</definedName>
    <definedName name="TítuloDeColumnaRegión1..I12.1" localSheetId="21">NOV!$C$2</definedName>
    <definedName name="TítuloDeColumnaRegión1..I12.1" localSheetId="19">OCT!$C$2</definedName>
    <definedName name="TítuloDeColumnaRegión1..I12.1" localSheetId="0">Portada!$C$2</definedName>
    <definedName name="TítuloDeColumnaRegión1..I12.1" localSheetId="25">'Portada (2)'!$C$2</definedName>
    <definedName name="TítuloDeColumnaRegión1..I12.1" localSheetId="17">SEP!$C$2</definedName>
    <definedName name="TítuloDeColumnaRegión1..I12.1">Enero!$C$2</definedName>
    <definedName name="TítuloDeColumnaRegión1..I12.10" localSheetId="20">Octubre!$C$2</definedName>
    <definedName name="TítuloDeColumnaRegión1..I12.11" localSheetId="22">Noviembre!$C$2</definedName>
    <definedName name="TítuloDeColumnaRegión1..I12.12" localSheetId="24">Diciembre!$C$2</definedName>
    <definedName name="TítuloDeColumnaRegión1..I12.2">Febrero!$C$2</definedName>
    <definedName name="TítuloDeColumnaRegión1..I12.3" localSheetId="6">Marzo!$C$2</definedName>
    <definedName name="TítuloDeColumnaRegión1..I12.4" localSheetId="8">Abril!$C$2</definedName>
    <definedName name="TítuloDeColumnaRegión1..I12.5" localSheetId="10">Mayo!$C$2</definedName>
    <definedName name="TítuloDeColumnaRegión1..I12.6" localSheetId="12">Junio!$C$2</definedName>
    <definedName name="TítuloDeColumnaRegión1..I12.7" localSheetId="14">Julio!$C$2</definedName>
    <definedName name="TítuloDeColumnaRegión1..I12.8" localSheetId="16">Agosto!$C$2</definedName>
    <definedName name="TítuloDeColumnaRegión1..I12.9" localSheetId="18">Septiembre!$C$2</definedName>
    <definedName name="TítuloDeColumnaRegión2..D14.1" localSheetId="7">ABRI!$C$2</definedName>
    <definedName name="TítuloDeColumnaRegión2..D14.1" localSheetId="15">AGO!$C$2</definedName>
    <definedName name="TítuloDeColumnaRegión2..D14.1" localSheetId="23">DIC!$C$2</definedName>
    <definedName name="TítuloDeColumnaRegión2..D14.1" localSheetId="1">'EN1'!$C$2</definedName>
    <definedName name="TítuloDeColumnaRegión2..D14.1" localSheetId="3">'FEB2'!$C$2</definedName>
    <definedName name="TítuloDeColumnaRegión2..D14.1" localSheetId="13">JUL!$C$2</definedName>
    <definedName name="TítuloDeColumnaRegión2..D14.1" localSheetId="11">JUN!$C$2</definedName>
    <definedName name="TítuloDeColumnaRegión2..D14.1" localSheetId="5">MARZ!$C$2</definedName>
    <definedName name="TítuloDeColumnaRegión2..D14.1" localSheetId="9">MAY!$C$2</definedName>
    <definedName name="TítuloDeColumnaRegión2..D14.1" localSheetId="21">NOV!$C$2</definedName>
    <definedName name="TítuloDeColumnaRegión2..D14.1" localSheetId="19">OCT!$C$2</definedName>
    <definedName name="TítuloDeColumnaRegión2..D14.1" localSheetId="0">Portada!$C$2</definedName>
    <definedName name="TítuloDeColumnaRegión2..D14.1" localSheetId="25">'Portada (2)'!$C$2</definedName>
    <definedName name="TítuloDeColumnaRegión2..D14.1" localSheetId="17">SEP!$C$2</definedName>
    <definedName name="TítuloDeColumnaRegión2..D14.1">Enero!$C$2</definedName>
    <definedName name="TítuloDeColumnaRegión2..D14.10" localSheetId="20">Octubre!$C$2</definedName>
    <definedName name="TítuloDeColumnaRegión2..D14.11" localSheetId="22">Noviembre!$C$2</definedName>
    <definedName name="TítuloDeColumnaRegión2..D14.12" localSheetId="24">Diciembre!$C$2</definedName>
    <definedName name="TítuloDeColumnaRegión2..D14.2">Febrero!$C$2</definedName>
    <definedName name="TítuloDeColumnaRegión2..D14.3" localSheetId="6">Marzo!$C$2</definedName>
    <definedName name="TítuloDeColumnaRegión2..D14.4" localSheetId="8">Abril!$C$2</definedName>
    <definedName name="TítuloDeColumnaRegión2..D14.5" localSheetId="10">Mayo!$C$2</definedName>
    <definedName name="TítuloDeColumnaRegión2..D14.6" localSheetId="12">Junio!$C$2</definedName>
    <definedName name="TítuloDeColumnaRegión2..D14.7" localSheetId="14">Julio!$C$2</definedName>
    <definedName name="TítuloDeColumnaRegión2..D14.8" localSheetId="16">Agosto!$C$2</definedName>
    <definedName name="TítuloDeColumnaRegión2..D14.9" localSheetId="18">Septiembre!$C$2</definedName>
    <definedName name="TítuloDeFilaRegión1..F13.10" localSheetId="20">Octubre!$E$13</definedName>
    <definedName name="TítuloDeFilaRegión1..F13.11" localSheetId="22">Noviembre!$E$13</definedName>
    <definedName name="TítuloDeFilaRegión1..F13.12" localSheetId="24">Diciembre!$E$13</definedName>
    <definedName name="TítuloDeFilaRegión1..F13.2">Febrero!$E$13</definedName>
    <definedName name="TítuloDeFilaRegión1..F13.3" localSheetId="6">Marzo!$E$13</definedName>
    <definedName name="TítuloDeFilaRegión1..F13.4" localSheetId="8">Abril!$E$13</definedName>
    <definedName name="TítuloDeFilaRegión1..F13.5" localSheetId="10">Mayo!$E$13</definedName>
    <definedName name="TítuloDeFilaRegión1..F13.6" localSheetId="12">Junio!$E$13</definedName>
    <definedName name="TítuloDeFilaRegión1..F13.7" localSheetId="14">Julio!$E$13</definedName>
    <definedName name="TítuloDeFilaRegión1..F13.8" localSheetId="16">Agosto!$E$13</definedName>
    <definedName name="TítuloDeFilaRegión1..F13.9" localSheetId="18">Septiembre!$E$13</definedName>
    <definedName name="TítuloDeFilaRegión1..L3.1" localSheetId="7">ABRI!$K$2</definedName>
    <definedName name="TítuloDeFilaRegión1..L3.1" localSheetId="15">AGO!$K$2</definedName>
    <definedName name="TítuloDeFilaRegión1..L3.1" localSheetId="23">DIC!$K$2</definedName>
    <definedName name="TítuloDeFilaRegión1..L3.1" localSheetId="1">'EN1'!$K$2</definedName>
    <definedName name="TítuloDeFilaRegión1..L3.1" localSheetId="3">'FEB2'!$K$2</definedName>
    <definedName name="TítuloDeFilaRegión1..L3.1" localSheetId="13">JUL!$K$2</definedName>
    <definedName name="TítuloDeFilaRegión1..L3.1" localSheetId="11">JUN!$K$2</definedName>
    <definedName name="TítuloDeFilaRegión1..L3.1" localSheetId="5">MARZ!$K$2</definedName>
    <definedName name="TítuloDeFilaRegión1..L3.1" localSheetId="9">MAY!$K$2</definedName>
    <definedName name="TítuloDeFilaRegión1..L3.1" localSheetId="21">NOV!$K$2</definedName>
    <definedName name="TítuloDeFilaRegión1..L3.1" localSheetId="19">OCT!$K$2</definedName>
    <definedName name="TítuloDeFilaRegión1..L3.1" localSheetId="0">Portada!$K$2</definedName>
    <definedName name="TítuloDeFilaRegión1..L3.1" localSheetId="25">'Portada (2)'!$K$2</definedName>
    <definedName name="TítuloDeFilaRegión1..L3.1" localSheetId="17">SEP!$K$2</definedName>
    <definedName name="TítuloDeFilaRegión1..L3.1">Enero!$K$2</definedName>
    <definedName name="TítuloDeFilaRegión2..F13.1" localSheetId="7">ABRI!$E$13</definedName>
    <definedName name="TítuloDeFilaRegión2..F13.1" localSheetId="15">AGO!$E$13</definedName>
    <definedName name="TítuloDeFilaRegión2..F13.1" localSheetId="23">DIC!$E$13</definedName>
    <definedName name="TítuloDeFilaRegión2..F13.1" localSheetId="1">'EN1'!$E$13</definedName>
    <definedName name="TítuloDeFilaRegión2..F13.1" localSheetId="2">Enero!$E$13</definedName>
    <definedName name="TítuloDeFilaRegión2..F13.1" localSheetId="3">'FEB2'!$E$13</definedName>
    <definedName name="TítuloDeFilaRegión2..F13.1" localSheetId="13">JUL!$E$13</definedName>
    <definedName name="TítuloDeFilaRegión2..F13.1" localSheetId="11">JUN!$E$13</definedName>
    <definedName name="TítuloDeFilaRegión2..F13.1" localSheetId="5">MARZ!$E$13</definedName>
    <definedName name="TítuloDeFilaRegión2..F13.1" localSheetId="9">MAY!$E$13</definedName>
    <definedName name="TítuloDeFilaRegión2..F13.1" localSheetId="21">NOV!$E$13</definedName>
    <definedName name="TítuloDeFilaRegión2..F13.1" localSheetId="19">OCT!$E$13</definedName>
    <definedName name="TítuloDeFilaRegión2..F13.1" localSheetId="0">Portada!$E$13</definedName>
    <definedName name="TítuloDeFilaRegión2..F13.1" localSheetId="25">'Portada (2)'!$E$13</definedName>
    <definedName name="TítuloDeFilaRegión2..F13.1" localSheetId="17">SEP!$E$13</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3" i="44" a="1"/>
  <c r="D13" s="1"/>
  <c r="C11" a="1"/>
  <c r="I11" s="1"/>
  <c r="C9" a="1"/>
  <c r="H9" s="1"/>
  <c r="C7" a="1"/>
  <c r="G7" s="1"/>
  <c r="C5" a="1"/>
  <c r="I5" s="1"/>
  <c r="B1"/>
  <c r="G5" l="1"/>
  <c r="C9"/>
  <c r="D9"/>
  <c r="F9"/>
  <c r="G9"/>
  <c r="D5"/>
  <c r="I9"/>
  <c r="D11"/>
  <c r="G11"/>
  <c r="E11"/>
  <c r="H11"/>
  <c r="C13"/>
  <c r="E7"/>
  <c r="H7"/>
  <c r="E5"/>
  <c r="H5"/>
  <c r="C7"/>
  <c r="F7"/>
  <c r="I7"/>
  <c r="C5"/>
  <c r="B2" s="1"/>
  <c r="F5"/>
  <c r="D7"/>
  <c r="E9"/>
  <c r="C11"/>
  <c r="F11"/>
  <c r="C13" i="39" a="1"/>
  <c r="D13" s="1"/>
  <c r="C11" a="1"/>
  <c r="I11" s="1"/>
  <c r="C9" a="1"/>
  <c r="H9" s="1"/>
  <c r="C7" a="1"/>
  <c r="G7" s="1"/>
  <c r="C5" a="1"/>
  <c r="I5" s="1"/>
  <c r="B1"/>
  <c r="C13" i="38" a="1"/>
  <c r="D13" s="1"/>
  <c r="C11" a="1"/>
  <c r="I11" s="1"/>
  <c r="C9" a="1"/>
  <c r="H9" s="1"/>
  <c r="C7" a="1"/>
  <c r="G7" s="1"/>
  <c r="C5" a="1"/>
  <c r="I5" s="1"/>
  <c r="B1"/>
  <c r="C13" i="37" a="1"/>
  <c r="D13" s="1"/>
  <c r="C11" a="1"/>
  <c r="I11" s="1"/>
  <c r="C9" a="1"/>
  <c r="H9" s="1"/>
  <c r="C7" a="1"/>
  <c r="G7" s="1"/>
  <c r="C5" a="1"/>
  <c r="I5" s="1"/>
  <c r="B1"/>
  <c r="C13" i="36" a="1"/>
  <c r="D13" s="1"/>
  <c r="C11" a="1"/>
  <c r="I11" s="1"/>
  <c r="C9" a="1"/>
  <c r="H9" s="1"/>
  <c r="C7" a="1"/>
  <c r="G7" s="1"/>
  <c r="C5" a="1"/>
  <c r="I5" s="1"/>
  <c r="B1"/>
  <c r="C13" i="35" a="1"/>
  <c r="D13" s="1"/>
  <c r="C11" a="1"/>
  <c r="I11" s="1"/>
  <c r="C9" a="1"/>
  <c r="H9" s="1"/>
  <c r="C7" a="1"/>
  <c r="G7" s="1"/>
  <c r="C5" a="1"/>
  <c r="I5" s="1"/>
  <c r="B1"/>
  <c r="C13" i="34" a="1"/>
  <c r="D13" s="1"/>
  <c r="C11" a="1"/>
  <c r="I11" s="1"/>
  <c r="C9" a="1"/>
  <c r="H9" s="1"/>
  <c r="C7" a="1"/>
  <c r="G7" s="1"/>
  <c r="C5" a="1"/>
  <c r="I5" s="1"/>
  <c r="B1"/>
  <c r="C13" i="33" a="1"/>
  <c r="D13" s="1"/>
  <c r="C11" a="1"/>
  <c r="I11" s="1"/>
  <c r="C9" a="1"/>
  <c r="H9" s="1"/>
  <c r="C7" a="1"/>
  <c r="G7" s="1"/>
  <c r="C5" a="1"/>
  <c r="I5" s="1"/>
  <c r="B1"/>
  <c r="C13" i="32" a="1"/>
  <c r="D13" s="1"/>
  <c r="C11" a="1"/>
  <c r="I11" s="1"/>
  <c r="C9" a="1"/>
  <c r="H9" s="1"/>
  <c r="C7" a="1"/>
  <c r="G7" s="1"/>
  <c r="C5" a="1"/>
  <c r="I5" s="1"/>
  <c r="B1"/>
  <c r="C13" i="31" a="1"/>
  <c r="D13" s="1"/>
  <c r="C11" a="1"/>
  <c r="I11" s="1"/>
  <c r="C9" a="1"/>
  <c r="H9" s="1"/>
  <c r="C7" a="1"/>
  <c r="G7" s="1"/>
  <c r="C5" a="1"/>
  <c r="I5" s="1"/>
  <c r="B1"/>
  <c r="C13" i="30" a="1"/>
  <c r="D13" s="1"/>
  <c r="C11" a="1"/>
  <c r="I11" s="1"/>
  <c r="C9" a="1"/>
  <c r="H9" s="1"/>
  <c r="C7" a="1"/>
  <c r="G7" s="1"/>
  <c r="C5" a="1"/>
  <c r="I5" s="1"/>
  <c r="B1"/>
  <c r="G11" i="37" l="1"/>
  <c r="G11" i="31"/>
  <c r="D9" i="36"/>
  <c r="I9" i="33"/>
  <c r="D9" i="34"/>
  <c r="D9" i="32"/>
  <c r="I9" i="37"/>
  <c r="D9" i="38"/>
  <c r="G11" i="39"/>
  <c r="G11" i="35"/>
  <c r="G11" i="33"/>
  <c r="G11" i="30"/>
  <c r="I9" i="32"/>
  <c r="D9" i="33"/>
  <c r="G11" i="34"/>
  <c r="I9" i="36"/>
  <c r="D9" i="37"/>
  <c r="G11" i="38"/>
  <c r="D9" i="31"/>
  <c r="G11" i="32"/>
  <c r="I9" i="34"/>
  <c r="D9" i="35"/>
  <c r="G11" i="36"/>
  <c r="I9" i="38"/>
  <c r="D9" i="39"/>
  <c r="I9" i="31"/>
  <c r="I9" i="35"/>
  <c r="I9" i="39"/>
  <c r="D5"/>
  <c r="F9"/>
  <c r="G5"/>
  <c r="C9"/>
  <c r="G9"/>
  <c r="D11"/>
  <c r="E7"/>
  <c r="H7"/>
  <c r="D5" i="38"/>
  <c r="F9"/>
  <c r="E5" i="39"/>
  <c r="H5"/>
  <c r="C7"/>
  <c r="F7"/>
  <c r="I7"/>
  <c r="E11"/>
  <c r="H11"/>
  <c r="C13"/>
  <c r="G5" i="38"/>
  <c r="C9"/>
  <c r="G9"/>
  <c r="D11"/>
  <c r="C5" i="39"/>
  <c r="B2" s="1"/>
  <c r="F5"/>
  <c r="D7"/>
  <c r="E9"/>
  <c r="C11"/>
  <c r="F11"/>
  <c r="E7" i="38"/>
  <c r="H7"/>
  <c r="D5" i="37"/>
  <c r="F9"/>
  <c r="E5" i="38"/>
  <c r="H5"/>
  <c r="C7"/>
  <c r="F7"/>
  <c r="I7"/>
  <c r="E11"/>
  <c r="H11"/>
  <c r="C13"/>
  <c r="G5" i="37"/>
  <c r="C9"/>
  <c r="G9"/>
  <c r="D11"/>
  <c r="C5" i="38"/>
  <c r="B2" s="1"/>
  <c r="F5"/>
  <c r="D7"/>
  <c r="E9"/>
  <c r="C11"/>
  <c r="F11"/>
  <c r="E7" i="37"/>
  <c r="H7"/>
  <c r="D5" i="36"/>
  <c r="F9"/>
  <c r="E5" i="37"/>
  <c r="H5"/>
  <c r="C7"/>
  <c r="F7"/>
  <c r="I7"/>
  <c r="E11"/>
  <c r="H11"/>
  <c r="C13"/>
  <c r="G5" i="36"/>
  <c r="C9"/>
  <c r="G9"/>
  <c r="D11"/>
  <c r="C5" i="37"/>
  <c r="B2" s="1"/>
  <c r="F5"/>
  <c r="D7"/>
  <c r="E9"/>
  <c r="C11"/>
  <c r="F11"/>
  <c r="E7" i="36"/>
  <c r="H7"/>
  <c r="F9" i="35"/>
  <c r="E5" i="36"/>
  <c r="H5"/>
  <c r="C7"/>
  <c r="F7"/>
  <c r="I7"/>
  <c r="E11"/>
  <c r="H11"/>
  <c r="C13"/>
  <c r="D5" i="35"/>
  <c r="G5"/>
  <c r="C9"/>
  <c r="G9"/>
  <c r="D11"/>
  <c r="C5" i="36"/>
  <c r="B2" s="1"/>
  <c r="F5"/>
  <c r="D7"/>
  <c r="E9"/>
  <c r="C11"/>
  <c r="F11"/>
  <c r="E7" i="35"/>
  <c r="H7"/>
  <c r="D5" i="34"/>
  <c r="F9"/>
  <c r="E5" i="35"/>
  <c r="H5"/>
  <c r="C7"/>
  <c r="F7"/>
  <c r="I7"/>
  <c r="E11"/>
  <c r="H11"/>
  <c r="C13"/>
  <c r="G5" i="34"/>
  <c r="C9"/>
  <c r="G9"/>
  <c r="D11"/>
  <c r="C5" i="35"/>
  <c r="B2" s="1"/>
  <c r="F5"/>
  <c r="D7"/>
  <c r="E9"/>
  <c r="C11"/>
  <c r="F11"/>
  <c r="E7" i="34"/>
  <c r="H7"/>
  <c r="D5" i="33"/>
  <c r="F9"/>
  <c r="E5" i="34"/>
  <c r="H5"/>
  <c r="C7"/>
  <c r="F7"/>
  <c r="I7"/>
  <c r="E11"/>
  <c r="H11"/>
  <c r="C13"/>
  <c r="G5" i="33"/>
  <c r="C9"/>
  <c r="G9"/>
  <c r="D11"/>
  <c r="C5" i="34"/>
  <c r="B2" s="1"/>
  <c r="F5"/>
  <c r="D7"/>
  <c r="E9"/>
  <c r="C11"/>
  <c r="F11"/>
  <c r="E7" i="33"/>
  <c r="H7"/>
  <c r="D9" i="30"/>
  <c r="D5" i="32"/>
  <c r="F9"/>
  <c r="E5" i="33"/>
  <c r="H5"/>
  <c r="C7"/>
  <c r="F7"/>
  <c r="I7"/>
  <c r="E11"/>
  <c r="H11"/>
  <c r="C13"/>
  <c r="G5" i="32"/>
  <c r="C9"/>
  <c r="G9"/>
  <c r="D11"/>
  <c r="C5" i="33"/>
  <c r="B2" s="1"/>
  <c r="F5"/>
  <c r="D7"/>
  <c r="E9"/>
  <c r="C11"/>
  <c r="F11"/>
  <c r="E7" i="32"/>
  <c r="H7"/>
  <c r="I9" i="30"/>
  <c r="D5" i="31"/>
  <c r="F9"/>
  <c r="E5" i="32"/>
  <c r="H5"/>
  <c r="C7"/>
  <c r="F7"/>
  <c r="I7"/>
  <c r="E11"/>
  <c r="H11"/>
  <c r="C13"/>
  <c r="C9" i="30"/>
  <c r="G5" i="31"/>
  <c r="C9"/>
  <c r="G9"/>
  <c r="D11"/>
  <c r="C5" i="32"/>
  <c r="B2" s="1"/>
  <c r="F5"/>
  <c r="D7"/>
  <c r="E9"/>
  <c r="C11"/>
  <c r="F11"/>
  <c r="E7" i="31"/>
  <c r="H7"/>
  <c r="E5"/>
  <c r="H5"/>
  <c r="C7"/>
  <c r="F7"/>
  <c r="I7"/>
  <c r="E11"/>
  <c r="H11"/>
  <c r="C13"/>
  <c r="F9" i="30"/>
  <c r="D11"/>
  <c r="C5" i="31"/>
  <c r="B2" s="1"/>
  <c r="F5"/>
  <c r="D7"/>
  <c r="E9"/>
  <c r="C11"/>
  <c r="F11"/>
  <c r="D5" i="30"/>
  <c r="G5"/>
  <c r="E7"/>
  <c r="H7"/>
  <c r="E5"/>
  <c r="H5"/>
  <c r="C7"/>
  <c r="F7"/>
  <c r="I7"/>
  <c r="G9"/>
  <c r="E11"/>
  <c r="H11"/>
  <c r="C13"/>
  <c r="C5"/>
  <c r="B2" s="1"/>
  <c r="F5"/>
  <c r="D7"/>
  <c r="E9"/>
  <c r="C11"/>
  <c r="F11"/>
  <c r="C13" i="29" a="1"/>
  <c r="D13" s="1"/>
  <c r="C11" a="1"/>
  <c r="I11" s="1"/>
  <c r="C9" a="1"/>
  <c r="H9" s="1"/>
  <c r="C7" a="1"/>
  <c r="G7" s="1"/>
  <c r="C5" a="1"/>
  <c r="I5" s="1"/>
  <c r="B1"/>
  <c r="D5" l="1"/>
  <c r="D9"/>
  <c r="I9"/>
  <c r="G11"/>
  <c r="F9"/>
  <c r="G5"/>
  <c r="C9"/>
  <c r="G9"/>
  <c r="D11"/>
  <c r="E7"/>
  <c r="H7"/>
  <c r="E5"/>
  <c r="H5"/>
  <c r="C7"/>
  <c r="F7"/>
  <c r="I7"/>
  <c r="E11"/>
  <c r="H11"/>
  <c r="C13"/>
  <c r="C5"/>
  <c r="B2" s="1"/>
  <c r="F5"/>
  <c r="D7"/>
  <c r="E9"/>
  <c r="C11"/>
  <c r="F11"/>
  <c r="C13" i="28" a="1"/>
  <c r="D13" s="1"/>
  <c r="C11" a="1"/>
  <c r="H11" s="1"/>
  <c r="C9" a="1"/>
  <c r="H9" s="1"/>
  <c r="C7" a="1"/>
  <c r="H7" s="1"/>
  <c r="C5" a="1"/>
  <c r="H5" s="1"/>
  <c r="B1"/>
  <c r="E11" l="1"/>
  <c r="I11"/>
  <c r="F5"/>
  <c r="E5"/>
  <c r="I5"/>
  <c r="E7"/>
  <c r="I7"/>
  <c r="E9"/>
  <c r="I9"/>
  <c r="F7"/>
  <c r="F11"/>
  <c r="C5"/>
  <c r="B2" s="1"/>
  <c r="G5"/>
  <c r="C7"/>
  <c r="G7"/>
  <c r="C9"/>
  <c r="G9"/>
  <c r="C11"/>
  <c r="G11"/>
  <c r="C13"/>
  <c r="F9"/>
  <c r="D5"/>
  <c r="D7"/>
  <c r="D9"/>
  <c r="D11"/>
  <c r="C13" i="27" a="1"/>
  <c r="D13" s="1"/>
  <c r="C11" a="1"/>
  <c r="H11" s="1"/>
  <c r="C9" a="1"/>
  <c r="H9" s="1"/>
  <c r="C7" a="1"/>
  <c r="H7" s="1"/>
  <c r="C5" a="1"/>
  <c r="H5" s="1"/>
  <c r="B1"/>
  <c r="E11" l="1"/>
  <c r="I11"/>
  <c r="E9"/>
  <c r="E7"/>
  <c r="I9"/>
  <c r="I7"/>
  <c r="E5"/>
  <c r="I5"/>
  <c r="F9"/>
  <c r="F5"/>
  <c r="C5"/>
  <c r="B2" s="1"/>
  <c r="G5"/>
  <c r="C7"/>
  <c r="G7"/>
  <c r="C9"/>
  <c r="G9"/>
  <c r="C11"/>
  <c r="G11"/>
  <c r="C13"/>
  <c r="F7"/>
  <c r="F11"/>
  <c r="D5"/>
  <c r="D7"/>
  <c r="D9"/>
  <c r="D11"/>
  <c r="C2" i="25"/>
  <c r="C2" i="24"/>
  <c r="C2" i="23"/>
  <c r="C2" i="22"/>
  <c r="C2" i="21"/>
  <c r="C2" i="20"/>
  <c r="C2" i="19"/>
  <c r="C2" i="18"/>
  <c r="C2" i="17"/>
  <c r="C2" i="16"/>
  <c r="C2" i="15"/>
  <c r="C2" i="2"/>
  <c r="C13" i="24" l="1" a="1"/>
  <c r="C11" a="1"/>
  <c r="C9" a="1"/>
  <c r="C7" a="1"/>
  <c r="C5" a="1"/>
  <c r="C3" a="1"/>
  <c r="C13" i="23" a="1"/>
  <c r="C11" a="1"/>
  <c r="C9" a="1"/>
  <c r="C7" a="1"/>
  <c r="C5" a="1"/>
  <c r="C3" a="1"/>
  <c r="C13" i="22" a="1"/>
  <c r="C11" a="1"/>
  <c r="C9" a="1"/>
  <c r="C7" a="1"/>
  <c r="C5" a="1"/>
  <c r="C3" a="1"/>
  <c r="C13" i="21" a="1"/>
  <c r="C11" a="1"/>
  <c r="C9" a="1"/>
  <c r="C7" a="1"/>
  <c r="C5" a="1"/>
  <c r="C3" a="1"/>
  <c r="C13" i="20" a="1"/>
  <c r="C11" a="1"/>
  <c r="C9" a="1"/>
  <c r="C7" a="1"/>
  <c r="C5" a="1"/>
  <c r="C3" a="1"/>
  <c r="C13" i="19" a="1"/>
  <c r="C11" a="1"/>
  <c r="C9" a="1"/>
  <c r="C7" a="1"/>
  <c r="C5" a="1"/>
  <c r="C3" a="1"/>
  <c r="C13" i="18" a="1"/>
  <c r="C11" a="1"/>
  <c r="C9" a="1"/>
  <c r="C7" a="1"/>
  <c r="C5" a="1"/>
  <c r="C3" a="1"/>
  <c r="C13" i="17" a="1"/>
  <c r="C11" a="1"/>
  <c r="C9" a="1"/>
  <c r="C7" a="1"/>
  <c r="C5" a="1"/>
  <c r="C3" a="1"/>
  <c r="C13" i="16" a="1"/>
  <c r="C11" a="1"/>
  <c r="C9" a="1"/>
  <c r="C7" a="1"/>
  <c r="C5" a="1"/>
  <c r="C3" a="1"/>
  <c r="C13" i="15" a="1"/>
  <c r="C11" a="1"/>
  <c r="C9" a="1"/>
  <c r="C7" a="1"/>
  <c r="C5" a="1"/>
  <c r="C3" a="1"/>
  <c r="C13" i="2" a="1"/>
  <c r="C11" a="1"/>
  <c r="C9" a="1"/>
  <c r="C7" a="1"/>
  <c r="C5" a="1"/>
  <c r="C3" a="1"/>
  <c r="C13" i="25" a="1"/>
  <c r="C11" a="1"/>
  <c r="C9" a="1"/>
  <c r="C7" a="1"/>
  <c r="C5" a="1"/>
  <c r="C3" a="1"/>
  <c r="B1"/>
  <c r="B1" i="23"/>
  <c r="B1" i="22"/>
  <c r="B1" i="21"/>
  <c r="B1" i="20"/>
  <c r="B1" i="19"/>
  <c r="B1" i="18"/>
  <c r="B1" i="17"/>
  <c r="B1" i="16"/>
  <c r="B1" i="15"/>
  <c r="B1" i="2"/>
  <c r="B1" i="24"/>
  <c r="I3" l="1"/>
  <c r="H3"/>
  <c r="G3"/>
  <c r="F3"/>
  <c r="E3"/>
  <c r="D3"/>
  <c r="C3"/>
  <c r="I5"/>
  <c r="H5"/>
  <c r="G5"/>
  <c r="F5"/>
  <c r="E5"/>
  <c r="D5"/>
  <c r="C5"/>
  <c r="I7"/>
  <c r="H7"/>
  <c r="G7"/>
  <c r="F7"/>
  <c r="E7"/>
  <c r="D7"/>
  <c r="C7"/>
  <c r="I9"/>
  <c r="H9"/>
  <c r="G9"/>
  <c r="F9"/>
  <c r="E9"/>
  <c r="D9"/>
  <c r="C9"/>
  <c r="I11"/>
  <c r="H11"/>
  <c r="G11"/>
  <c r="F11"/>
  <c r="E11"/>
  <c r="D11"/>
  <c r="C11"/>
  <c r="D13"/>
  <c r="C13"/>
  <c r="I3" i="23"/>
  <c r="H3"/>
  <c r="G3"/>
  <c r="F3"/>
  <c r="E3"/>
  <c r="D3"/>
  <c r="C3"/>
  <c r="I5"/>
  <c r="H5"/>
  <c r="G5"/>
  <c r="F5"/>
  <c r="E5"/>
  <c r="D5"/>
  <c r="C5"/>
  <c r="I7"/>
  <c r="H7"/>
  <c r="G7"/>
  <c r="F7"/>
  <c r="E7"/>
  <c r="D7"/>
  <c r="C7"/>
  <c r="I9"/>
  <c r="H9"/>
  <c r="G9"/>
  <c r="F9"/>
  <c r="E9"/>
  <c r="D9"/>
  <c r="C9"/>
  <c r="I11"/>
  <c r="H11"/>
  <c r="G11"/>
  <c r="F11"/>
  <c r="E11"/>
  <c r="D11"/>
  <c r="C11"/>
  <c r="D13"/>
  <c r="C13"/>
  <c r="I3" i="22"/>
  <c r="H3"/>
  <c r="G3"/>
  <c r="F3"/>
  <c r="E3"/>
  <c r="D3"/>
  <c r="C3"/>
  <c r="I5"/>
  <c r="H5"/>
  <c r="G5"/>
  <c r="F5"/>
  <c r="E5"/>
  <c r="D5"/>
  <c r="C5"/>
  <c r="I7"/>
  <c r="H7"/>
  <c r="G7"/>
  <c r="F7"/>
  <c r="E7"/>
  <c r="D7"/>
  <c r="C7"/>
  <c r="I9"/>
  <c r="H9"/>
  <c r="G9"/>
  <c r="F9"/>
  <c r="E9"/>
  <c r="D9"/>
  <c r="C9"/>
  <c r="I11"/>
  <c r="H11"/>
  <c r="G11"/>
  <c r="F11"/>
  <c r="E11"/>
  <c r="D11"/>
  <c r="C11"/>
  <c r="D13"/>
  <c r="C13"/>
  <c r="I3" i="21"/>
  <c r="H3"/>
  <c r="G3"/>
  <c r="F3"/>
  <c r="E3"/>
  <c r="D3"/>
  <c r="C3"/>
  <c r="I5"/>
  <c r="H5"/>
  <c r="G5"/>
  <c r="F5"/>
  <c r="E5"/>
  <c r="D5"/>
  <c r="C5"/>
  <c r="I7"/>
  <c r="H7"/>
  <c r="G7"/>
  <c r="F7"/>
  <c r="E7"/>
  <c r="D7"/>
  <c r="C7"/>
  <c r="I9"/>
  <c r="H9"/>
  <c r="G9"/>
  <c r="F9"/>
  <c r="E9"/>
  <c r="D9"/>
  <c r="C9"/>
  <c r="I11"/>
  <c r="H11"/>
  <c r="G11"/>
  <c r="F11"/>
  <c r="E11"/>
  <c r="D11"/>
  <c r="C11"/>
  <c r="D13"/>
  <c r="C13"/>
  <c r="I3" i="20"/>
  <c r="H3"/>
  <c r="G3"/>
  <c r="F3"/>
  <c r="E3"/>
  <c r="D3"/>
  <c r="C3"/>
  <c r="I5"/>
  <c r="H5"/>
  <c r="G5"/>
  <c r="F5"/>
  <c r="E5"/>
  <c r="D5"/>
  <c r="C5"/>
  <c r="I7"/>
  <c r="H7"/>
  <c r="G7"/>
  <c r="F7"/>
  <c r="E7"/>
  <c r="D7"/>
  <c r="C7"/>
  <c r="I9"/>
  <c r="H9"/>
  <c r="G9"/>
  <c r="F9"/>
  <c r="E9"/>
  <c r="D9"/>
  <c r="C9"/>
  <c r="I11"/>
  <c r="H11"/>
  <c r="G11"/>
  <c r="F11"/>
  <c r="E11"/>
  <c r="D11"/>
  <c r="C11"/>
  <c r="D13"/>
  <c r="C13"/>
  <c r="I3" i="19"/>
  <c r="H3"/>
  <c r="G3"/>
  <c r="F3"/>
  <c r="E3"/>
  <c r="D3"/>
  <c r="C3"/>
  <c r="I5"/>
  <c r="H5"/>
  <c r="G5"/>
  <c r="F5"/>
  <c r="E5"/>
  <c r="D5"/>
  <c r="C5"/>
  <c r="I7"/>
  <c r="H7"/>
  <c r="G7"/>
  <c r="F7"/>
  <c r="E7"/>
  <c r="D7"/>
  <c r="C7"/>
  <c r="I9"/>
  <c r="H9"/>
  <c r="G9"/>
  <c r="F9"/>
  <c r="E9"/>
  <c r="D9"/>
  <c r="C9"/>
  <c r="I11"/>
  <c r="H11"/>
  <c r="G11"/>
  <c r="F11"/>
  <c r="E11"/>
  <c r="D11"/>
  <c r="C11"/>
  <c r="D13"/>
  <c r="C13"/>
  <c r="I3" i="18"/>
  <c r="H3"/>
  <c r="G3"/>
  <c r="F3"/>
  <c r="E3"/>
  <c r="D3"/>
  <c r="C3"/>
  <c r="I5"/>
  <c r="H5"/>
  <c r="G5"/>
  <c r="F5"/>
  <c r="E5"/>
  <c r="D5"/>
  <c r="C5"/>
  <c r="I7"/>
  <c r="H7"/>
  <c r="G7"/>
  <c r="F7"/>
  <c r="E7"/>
  <c r="D7"/>
  <c r="C7"/>
  <c r="I9"/>
  <c r="H9"/>
  <c r="G9"/>
  <c r="F9"/>
  <c r="E9"/>
  <c r="D9"/>
  <c r="C9"/>
  <c r="I11"/>
  <c r="H11"/>
  <c r="G11"/>
  <c r="F11"/>
  <c r="E11"/>
  <c r="D11"/>
  <c r="C11"/>
  <c r="D13"/>
  <c r="C13"/>
  <c r="I3" i="17"/>
  <c r="H3"/>
  <c r="G3"/>
  <c r="F3"/>
  <c r="E3"/>
  <c r="D3"/>
  <c r="C3"/>
  <c r="I5"/>
  <c r="H5"/>
  <c r="G5"/>
  <c r="F5"/>
  <c r="E5"/>
  <c r="D5"/>
  <c r="C5"/>
  <c r="I7"/>
  <c r="H7"/>
  <c r="G7"/>
  <c r="F7"/>
  <c r="E7"/>
  <c r="D7"/>
  <c r="C7"/>
  <c r="I9"/>
  <c r="H9"/>
  <c r="G9"/>
  <c r="F9"/>
  <c r="E9"/>
  <c r="D9"/>
  <c r="C9"/>
  <c r="I11"/>
  <c r="H11"/>
  <c r="G11"/>
  <c r="F11"/>
  <c r="E11"/>
  <c r="D11"/>
  <c r="C11"/>
  <c r="D13"/>
  <c r="C13"/>
  <c r="I3" i="16"/>
  <c r="H3"/>
  <c r="G3"/>
  <c r="F3"/>
  <c r="E3"/>
  <c r="D3"/>
  <c r="C3"/>
  <c r="I5"/>
  <c r="H5"/>
  <c r="G5"/>
  <c r="F5"/>
  <c r="E5"/>
  <c r="D5"/>
  <c r="C5"/>
  <c r="I7"/>
  <c r="H7"/>
  <c r="G7"/>
  <c r="F7"/>
  <c r="E7"/>
  <c r="D7"/>
  <c r="C7"/>
  <c r="I9"/>
  <c r="H9"/>
  <c r="G9"/>
  <c r="F9"/>
  <c r="E9"/>
  <c r="D9"/>
  <c r="C9"/>
  <c r="I11"/>
  <c r="H11"/>
  <c r="G11"/>
  <c r="F11"/>
  <c r="E11"/>
  <c r="D11"/>
  <c r="C11"/>
  <c r="D13"/>
  <c r="C13"/>
  <c r="I3" i="15"/>
  <c r="H3"/>
  <c r="G3"/>
  <c r="F3"/>
  <c r="E3"/>
  <c r="D3"/>
  <c r="C3"/>
  <c r="I5"/>
  <c r="H5"/>
  <c r="G5"/>
  <c r="F5"/>
  <c r="E5"/>
  <c r="D5"/>
  <c r="C5"/>
  <c r="I7"/>
  <c r="H7"/>
  <c r="G7"/>
  <c r="F7"/>
  <c r="E7"/>
  <c r="D7"/>
  <c r="C7"/>
  <c r="I9"/>
  <c r="H9"/>
  <c r="G9"/>
  <c r="F9"/>
  <c r="E9"/>
  <c r="D9"/>
  <c r="C9"/>
  <c r="I11"/>
  <c r="H11"/>
  <c r="G11"/>
  <c r="F11"/>
  <c r="E11"/>
  <c r="D11"/>
  <c r="C11"/>
  <c r="D13"/>
  <c r="C13"/>
  <c r="I3" i="2"/>
  <c r="H3"/>
  <c r="G3"/>
  <c r="F3"/>
  <c r="E3"/>
  <c r="D3"/>
  <c r="C3"/>
  <c r="I5"/>
  <c r="H5"/>
  <c r="G5"/>
  <c r="F5"/>
  <c r="E5"/>
  <c r="D5"/>
  <c r="C5"/>
  <c r="I7"/>
  <c r="H7"/>
  <c r="G7"/>
  <c r="F7"/>
  <c r="E7"/>
  <c r="D7"/>
  <c r="C7"/>
  <c r="I9"/>
  <c r="H9"/>
  <c r="G9"/>
  <c r="F9"/>
  <c r="E9"/>
  <c r="D9"/>
  <c r="C9"/>
  <c r="I11"/>
  <c r="H11"/>
  <c r="G11"/>
  <c r="F11"/>
  <c r="E11"/>
  <c r="D11"/>
  <c r="C11"/>
  <c r="D13"/>
  <c r="C13"/>
  <c r="I3" i="25"/>
  <c r="H3"/>
  <c r="G3"/>
  <c r="F3"/>
  <c r="E3"/>
  <c r="D3"/>
  <c r="C3"/>
  <c r="I5"/>
  <c r="H5"/>
  <c r="G5"/>
  <c r="F5"/>
  <c r="E5"/>
  <c r="D5"/>
  <c r="C5"/>
  <c r="I7"/>
  <c r="H7"/>
  <c r="G7"/>
  <c r="F7"/>
  <c r="E7"/>
  <c r="D7"/>
  <c r="C7"/>
  <c r="I9"/>
  <c r="H9"/>
  <c r="G9"/>
  <c r="F9"/>
  <c r="E9"/>
  <c r="D9"/>
  <c r="C9"/>
  <c r="I11"/>
  <c r="H11"/>
  <c r="G11"/>
  <c r="F11"/>
  <c r="E11"/>
  <c r="D11"/>
  <c r="C11"/>
  <c r="D13"/>
  <c r="C13"/>
  <c r="B2" l="1"/>
  <c r="F2"/>
  <c r="E2"/>
  <c r="G2"/>
  <c r="I2"/>
  <c r="H2"/>
  <c r="D2"/>
  <c r="B2" i="24"/>
  <c r="G2"/>
  <c r="F2"/>
  <c r="I2"/>
  <c r="E2"/>
  <c r="H2"/>
  <c r="D2"/>
  <c r="H2" i="23"/>
  <c r="F2"/>
  <c r="G2"/>
  <c r="I2"/>
  <c r="E2"/>
  <c r="D2"/>
  <c r="B2"/>
  <c r="B2" i="22"/>
  <c r="G2"/>
  <c r="I2"/>
  <c r="E2"/>
  <c r="H2"/>
  <c r="D2"/>
  <c r="F2"/>
  <c r="H2" i="21"/>
  <c r="D2"/>
  <c r="G2"/>
  <c r="F2"/>
  <c r="E2"/>
  <c r="B2"/>
  <c r="I2"/>
  <c r="H2" i="20"/>
  <c r="D2"/>
  <c r="G2"/>
  <c r="F2"/>
  <c r="I2"/>
  <c r="E2"/>
  <c r="B2"/>
  <c r="H2" i="19"/>
  <c r="D2"/>
  <c r="G2"/>
  <c r="F2"/>
  <c r="I2"/>
  <c r="E2"/>
  <c r="B2"/>
  <c r="H2" i="18"/>
  <c r="D2"/>
  <c r="I2"/>
  <c r="G2"/>
  <c r="E2"/>
  <c r="F2"/>
  <c r="B2"/>
  <c r="B2" i="17"/>
  <c r="H2"/>
  <c r="D2"/>
  <c r="E2"/>
  <c r="G2"/>
  <c r="I2"/>
  <c r="F2"/>
  <c r="B2" i="16"/>
  <c r="H2"/>
  <c r="D2"/>
  <c r="I2"/>
  <c r="G2"/>
  <c r="E2"/>
  <c r="F2"/>
  <c r="B2" i="15"/>
  <c r="H2"/>
  <c r="D2"/>
  <c r="F2"/>
  <c r="I2"/>
  <c r="E2"/>
  <c r="G2"/>
  <c r="F2" i="2" l="1"/>
  <c r="H2"/>
  <c r="E2"/>
  <c r="G2"/>
  <c r="B2"/>
  <c r="I2"/>
  <c r="D2" l="1"/>
</calcChain>
</file>

<file path=xl/sharedStrings.xml><?xml version="1.0" encoding="utf-8"?>
<sst xmlns="http://schemas.openxmlformats.org/spreadsheetml/2006/main" count="87" uniqueCount="6">
  <si>
    <t>NOTAS:</t>
  </si>
  <si>
    <t>CONFIGURACIÓN DEL CALENDARIO</t>
  </si>
  <si>
    <t>AÑO</t>
  </si>
  <si>
    <t>INICIO DE LA SEMANA</t>
  </si>
  <si>
    <t>DO</t>
  </si>
  <si>
    <t xml:space="preserve">Inicio de clases </t>
  </si>
</sst>
</file>

<file path=xl/styles.xml><?xml version="1.0" encoding="utf-8"?>
<styleSheet xmlns="http://schemas.openxmlformats.org/spreadsheetml/2006/main">
  <numFmts count="1">
    <numFmt numFmtId="164" formatCode="d"/>
  </numFmts>
  <fonts count="19">
    <font>
      <sz val="11"/>
      <color theme="1" tint="4.9989318521683403E-2"/>
      <name val="Century Gothic"/>
      <family val="2"/>
      <scheme val="minor"/>
    </font>
    <font>
      <sz val="36"/>
      <color theme="0"/>
      <name val="Century Gothic"/>
      <family val="2"/>
      <scheme val="major"/>
    </font>
    <font>
      <sz val="12"/>
      <color theme="0"/>
      <name val="Century Gothic"/>
      <family val="2"/>
      <scheme val="major"/>
    </font>
    <font>
      <sz val="11"/>
      <color theme="3"/>
      <name val="Century Gothic"/>
      <family val="2"/>
      <scheme val="minor"/>
    </font>
    <font>
      <sz val="11"/>
      <color theme="1" tint="4.9989318521683403E-2"/>
      <name val="Century Gothic"/>
      <family val="2"/>
      <scheme val="minor"/>
    </font>
    <font>
      <sz val="16"/>
      <color theme="0"/>
      <name val="Century Gothic"/>
      <family val="2"/>
      <scheme val="minor"/>
    </font>
    <font>
      <sz val="18"/>
      <color theme="0"/>
      <name val="Century Gothic"/>
      <family val="1"/>
      <scheme val="major"/>
    </font>
    <font>
      <sz val="12"/>
      <color theme="0"/>
      <name val="Century Gothic"/>
      <family val="2"/>
      <scheme val="minor"/>
    </font>
    <font>
      <sz val="11"/>
      <color theme="0"/>
      <name val="Century Gothic"/>
      <family val="2"/>
      <scheme val="minor"/>
    </font>
    <font>
      <sz val="11"/>
      <name val="Century Gothic"/>
      <family val="2"/>
      <scheme val="minor"/>
    </font>
    <font>
      <sz val="11"/>
      <color theme="2" tint="-0.89996032593768116"/>
      <name val="Century Gothic"/>
      <family val="2"/>
      <scheme val="minor"/>
    </font>
    <font>
      <sz val="11"/>
      <color rgb="FFFF0000"/>
      <name val="Century Gothic"/>
      <family val="2"/>
      <scheme val="minor"/>
    </font>
    <font>
      <sz val="24"/>
      <color theme="1" tint="4.9989318521683403E-2"/>
      <name val="Century Gothic"/>
      <family val="2"/>
      <scheme val="minor"/>
    </font>
    <font>
      <sz val="11"/>
      <color rgb="FF0000CC"/>
      <name val="Edwardian Script ITC"/>
      <family val="4"/>
    </font>
    <font>
      <sz val="11"/>
      <color rgb="FF002060"/>
      <name val="Century Gothic"/>
      <family val="2"/>
      <scheme val="minor"/>
    </font>
    <font>
      <sz val="12"/>
      <color rgb="FF0000FF"/>
      <name val="Edwardian Script ITC"/>
      <family val="4"/>
    </font>
    <font>
      <sz val="12"/>
      <color rgb="FF0000CC"/>
      <name val="Edwardian Script ITC"/>
      <family val="4"/>
    </font>
    <font>
      <sz val="11"/>
      <color theme="1" tint="4.9989318521683403E-2"/>
      <name val="Edwardian Script ITC"/>
      <family val="4"/>
    </font>
    <font>
      <sz val="9"/>
      <color rgb="FF0000CC"/>
      <name val="Edwardian Script ITC"/>
      <family val="4"/>
    </font>
  </fonts>
  <fills count="7">
    <fill>
      <patternFill patternType="none"/>
    </fill>
    <fill>
      <patternFill patternType="gray125"/>
    </fill>
    <fill>
      <patternFill patternType="solid">
        <fgColor indexed="9"/>
        <bgColor indexed="64"/>
      </patternFill>
    </fill>
    <fill>
      <patternFill patternType="solid">
        <fgColor theme="3"/>
        <bgColor indexed="64"/>
      </patternFill>
    </fill>
    <fill>
      <gradientFill>
        <stop position="0">
          <color theme="3"/>
        </stop>
        <stop position="0.5">
          <color theme="3" tint="0.40000610370189521"/>
        </stop>
        <stop position="1">
          <color theme="3"/>
        </stop>
      </gradientFill>
    </fill>
    <fill>
      <patternFill patternType="solid">
        <fgColor theme="4"/>
      </patternFill>
    </fill>
    <fill>
      <patternFill patternType="solid">
        <fgColor theme="0"/>
        <bgColor indexed="64"/>
      </patternFill>
    </fill>
  </fills>
  <borders count="7">
    <border>
      <left/>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8" tint="-0.499984740745262"/>
      </left>
      <right/>
      <top/>
      <bottom/>
      <diagonal/>
    </border>
  </borders>
  <cellStyleXfs count="12">
    <xf numFmtId="0" fontId="0" fillId="0" borderId="0">
      <alignment horizontal="left" vertical="center" wrapText="1" indent="1"/>
    </xf>
    <xf numFmtId="0" fontId="1" fillId="3" borderId="0" applyNumberFormat="0" applyBorder="0" applyAlignment="0" applyProtection="0"/>
    <xf numFmtId="0" fontId="6" fillId="3" borderId="0" applyNumberFormat="0" applyProtection="0">
      <alignment horizontal="center" vertical="top"/>
    </xf>
    <xf numFmtId="0" fontId="7" fillId="3" borderId="0" applyProtection="0">
      <alignment horizontal="left" indent="1"/>
    </xf>
    <xf numFmtId="0" fontId="2" fillId="4" borderId="6" applyNumberFormat="0" applyProtection="0">
      <alignment horizontal="center" vertical="center"/>
    </xf>
    <xf numFmtId="0" fontId="10" fillId="0" borderId="0" applyNumberFormat="0" applyProtection="0">
      <alignment horizontal="right" indent="1"/>
    </xf>
    <xf numFmtId="0" fontId="4" fillId="0" borderId="4" applyNumberFormat="0" applyFont="0" applyFill="0" applyAlignment="0" applyProtection="0">
      <alignment horizontal="left" vertical="center" wrapText="1" indent="1"/>
    </xf>
    <xf numFmtId="0" fontId="4" fillId="0" borderId="5" applyNumberFormat="0" applyFont="0" applyFill="0" applyAlignment="0" applyProtection="0">
      <alignment horizontal="left" vertical="center" wrapText="1" indent="1"/>
    </xf>
    <xf numFmtId="0" fontId="5" fillId="5" borderId="0" applyNumberFormat="0" applyBorder="0" applyProtection="0">
      <alignment horizontal="center"/>
    </xf>
    <xf numFmtId="164" fontId="3" fillId="0" borderId="1">
      <alignment horizontal="left" vertical="center" indent="1"/>
    </xf>
    <xf numFmtId="0" fontId="9" fillId="0" borderId="3" applyNumberFormat="0" applyFont="0" applyFill="0" applyAlignment="0" applyProtection="0"/>
    <xf numFmtId="0" fontId="8" fillId="0" borderId="0" applyFill="0" applyBorder="0">
      <alignment horizontal="center" vertical="center"/>
    </xf>
  </cellStyleXfs>
  <cellXfs count="39">
    <xf numFmtId="0" fontId="0" fillId="0" borderId="0" xfId="0">
      <alignment horizontal="left" vertical="center" wrapText="1" indent="1"/>
    </xf>
    <xf numFmtId="0" fontId="0" fillId="0" borderId="2" xfId="0" applyFont="1" applyFill="1" applyBorder="1" applyAlignment="1">
      <alignment horizontal="left" vertical="center" wrapText="1" indent="1"/>
    </xf>
    <xf numFmtId="0" fontId="0" fillId="0" borderId="3" xfId="0" applyFont="1" applyFill="1" applyBorder="1" applyAlignment="1">
      <alignment horizontal="left" vertical="center" wrapText="1" indent="1"/>
    </xf>
    <xf numFmtId="0" fontId="0" fillId="0" borderId="3" xfId="0" applyBorder="1">
      <alignment horizontal="left" vertical="center" wrapText="1" indent="1"/>
    </xf>
    <xf numFmtId="164" fontId="3" fillId="0" borderId="1" xfId="9">
      <alignment horizontal="left" vertical="center" indent="1"/>
    </xf>
    <xf numFmtId="0" fontId="10" fillId="0" borderId="0" xfId="5">
      <alignment horizontal="right" indent="1"/>
    </xf>
    <xf numFmtId="0" fontId="8" fillId="2" borderId="0" xfId="11" applyFill="1">
      <alignment horizontal="center" vertical="center"/>
    </xf>
    <xf numFmtId="0" fontId="8" fillId="0" borderId="0" xfId="11" applyFill="1">
      <alignment horizontal="center" vertical="center"/>
    </xf>
    <xf numFmtId="0" fontId="0" fillId="0" borderId="0" xfId="0">
      <alignment horizontal="left" vertical="center" wrapText="1" indent="1"/>
    </xf>
    <xf numFmtId="0" fontId="7" fillId="3" borderId="0" xfId="3">
      <alignment horizontal="left" indent="1"/>
    </xf>
    <xf numFmtId="164" fontId="11" fillId="0" borderId="1" xfId="9" applyFont="1">
      <alignment horizontal="left" vertical="center" indent="1"/>
    </xf>
    <xf numFmtId="0" fontId="0" fillId="0" borderId="3" xfId="10" applyFont="1" applyAlignment="1">
      <alignment horizontal="left" vertical="center" wrapText="1" indent="1"/>
    </xf>
    <xf numFmtId="0" fontId="0" fillId="0" borderId="3" xfId="10" applyFont="1" applyFill="1" applyAlignment="1">
      <alignment horizontal="left" vertical="center" wrapText="1" indent="1"/>
    </xf>
    <xf numFmtId="0" fontId="4" fillId="0" borderId="3" xfId="10" applyFont="1" applyAlignment="1">
      <alignment horizontal="left" vertical="center" wrapText="1" indent="1"/>
    </xf>
    <xf numFmtId="164" fontId="8" fillId="0" borderId="0" xfId="9" applyFont="1" applyBorder="1">
      <alignment horizontal="left" vertical="center" indent="1"/>
    </xf>
    <xf numFmtId="0" fontId="8" fillId="0" borderId="0" xfId="10" applyFont="1" applyBorder="1" applyAlignment="1">
      <alignment horizontal="left" vertical="center" wrapText="1" indent="1"/>
    </xf>
    <xf numFmtId="0" fontId="12" fillId="0" borderId="0" xfId="0" applyFont="1">
      <alignment horizontal="left" vertical="center" wrapText="1" indent="1"/>
    </xf>
    <xf numFmtId="0" fontId="7" fillId="6" borderId="0" xfId="3" applyFont="1" applyFill="1">
      <alignment horizontal="left" indent="1"/>
    </xf>
    <xf numFmtId="0" fontId="15" fillId="0" borderId="3" xfId="10" applyFont="1" applyAlignment="1">
      <alignment horizontal="right" wrapText="1"/>
    </xf>
    <xf numFmtId="0" fontId="16" fillId="0" borderId="0" xfId="0" applyFont="1" applyAlignment="1">
      <alignment horizontal="left" wrapText="1"/>
    </xf>
    <xf numFmtId="0" fontId="13" fillId="0" borderId="3" xfId="10" applyFont="1" applyFill="1" applyAlignment="1">
      <alignment horizontal="right" wrapText="1"/>
    </xf>
    <xf numFmtId="0" fontId="13" fillId="0" borderId="3" xfId="10" applyFont="1" applyAlignment="1">
      <alignment horizontal="center" wrapText="1"/>
    </xf>
    <xf numFmtId="0" fontId="16" fillId="0" borderId="3" xfId="10" applyFont="1" applyAlignment="1">
      <alignment horizontal="right" wrapText="1"/>
    </xf>
    <xf numFmtId="0" fontId="13" fillId="0" borderId="3" xfId="10" applyFont="1" applyFill="1" applyAlignment="1">
      <alignment horizontal="right" wrapText="1" indent="1"/>
    </xf>
    <xf numFmtId="0" fontId="17" fillId="0" borderId="3" xfId="10" applyFont="1" applyAlignment="1">
      <alignment horizontal="left" vertical="center" wrapText="1" indent="1"/>
    </xf>
    <xf numFmtId="0" fontId="16" fillId="0" borderId="3" xfId="10" applyFont="1" applyFill="1" applyAlignment="1">
      <alignment horizontal="right" wrapText="1" indent="1"/>
    </xf>
    <xf numFmtId="0" fontId="16" fillId="0" borderId="3" xfId="10" applyFont="1" applyAlignment="1">
      <alignment horizontal="center" wrapText="1"/>
    </xf>
    <xf numFmtId="0" fontId="13" fillId="0" borderId="3" xfId="10" applyFont="1" applyFill="1" applyAlignment="1">
      <alignment horizontal="center" wrapText="1"/>
    </xf>
    <xf numFmtId="0" fontId="16" fillId="0" borderId="3" xfId="10" applyFont="1" applyFill="1" applyAlignment="1">
      <alignment horizontal="center" wrapText="1"/>
    </xf>
    <xf numFmtId="0" fontId="18" fillId="0" borderId="3" xfId="10" applyFont="1" applyFill="1" applyAlignment="1">
      <alignment horizontal="center" wrapText="1"/>
    </xf>
    <xf numFmtId="0" fontId="13" fillId="0" borderId="3" xfId="10" applyFont="1" applyFill="1" applyAlignment="1">
      <alignment horizontal="right" vertical="center" wrapText="1"/>
    </xf>
    <xf numFmtId="0" fontId="2" fillId="4" borderId="6" xfId="4">
      <alignment horizontal="center" vertical="center"/>
    </xf>
    <xf numFmtId="0" fontId="8" fillId="0" borderId="0" xfId="6" applyFont="1" applyBorder="1">
      <alignment horizontal="left" vertical="center" wrapText="1" indent="1"/>
    </xf>
    <xf numFmtId="0" fontId="8" fillId="0" borderId="0" xfId="7" applyFont="1" applyBorder="1">
      <alignment horizontal="left" vertical="center" wrapText="1" indent="1"/>
    </xf>
    <xf numFmtId="0" fontId="4" fillId="0" borderId="4" xfId="6" applyAlignment="1">
      <alignment horizontal="left" vertical="top" wrapText="1" indent="1"/>
    </xf>
    <xf numFmtId="0" fontId="14" fillId="0" borderId="5" xfId="7" applyFont="1">
      <alignment horizontal="left" vertical="center" wrapText="1" indent="1"/>
    </xf>
    <xf numFmtId="0" fontId="0" fillId="0" borderId="4" xfId="6" applyFont="1">
      <alignment horizontal="left" vertical="center" wrapText="1" indent="1"/>
    </xf>
    <xf numFmtId="0" fontId="0" fillId="0" borderId="5" xfId="7" applyFont="1">
      <alignment horizontal="left" vertical="center" wrapText="1" indent="1"/>
    </xf>
    <xf numFmtId="0" fontId="0" fillId="0" borderId="4" xfId="6" applyFont="1" applyAlignment="1">
      <alignment horizontal="left" vertical="center" wrapText="1" indent="1"/>
    </xf>
  </cellXfs>
  <cellStyles count="12">
    <cellStyle name="Accent1" xfId="8" builtinId="29" customBuiltin="1"/>
    <cellStyle name="Año y mes" xfId="11"/>
    <cellStyle name="Día" xfId="9"/>
    <cellStyle name="Explanatory Text" xfId="7" builtinId="53" customBuiltin="1"/>
    <cellStyle name="Heading 1" xfId="2" builtinId="16" customBuiltin="1"/>
    <cellStyle name="Heading 2" xfId="3" builtinId="17" customBuiltin="1"/>
    <cellStyle name="Heading 3" xfId="4" builtinId="18" customBuiltin="1"/>
    <cellStyle name="Heading 4" xfId="5" builtinId="19" customBuiltin="1"/>
    <cellStyle name="Input" xfId="10" builtinId="20" customBuiltin="1"/>
    <cellStyle name="Normal" xfId="0" builtinId="0" customBuiltin="1"/>
    <cellStyle name="Note" xfId="6" builtinId="10" customBuiltin="1"/>
    <cellStyle name="Title" xfId="1" builtinId="15" customBuiltin="1"/>
  </cellStyles>
  <dxfs count="130">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
      <fill>
        <patternFill>
          <bgColor theme="3" tint="0.79998168889431442"/>
        </patternFill>
      </fill>
    </dxf>
    <dxf>
      <fill>
        <patternFill>
          <bgColor theme="3" tint="0.79998168889431442"/>
        </patternFill>
      </fill>
    </dxf>
    <dxf>
      <fill>
        <patternFill>
          <bgColor theme="3" tint="0.79998168889431442"/>
        </patternFill>
      </fill>
    </dxf>
    <dxf>
      <font>
        <color theme="0" tint="-0.24994659260841701"/>
      </font>
    </dxf>
    <dxf>
      <font>
        <color theme="0" tint="-0.24994659260841701"/>
      </font>
    </dxf>
  </dxfs>
  <tableStyles count="0" defaultTableStyle="TableStyleMedium2" defaultPivotStyle="PivotStyleLight16"/>
  <colors>
    <mruColors>
      <color rgb="FF602E92"/>
      <color rgb="FF0000CC"/>
      <color rgb="FF0000FF"/>
      <color rgb="FF6600CC"/>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5.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5.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5.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5.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5.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9.jpeg"/><Relationship Id="rId1" Type="http://schemas.openxmlformats.org/officeDocument/2006/relationships/image" Target="../media/image1.png"/><Relationship Id="rId5" Type="http://schemas.openxmlformats.org/officeDocument/2006/relationships/image" Target="../media/image21.png"/><Relationship Id="rId4"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1"/>
        <a:stretch>
          <a:fillRect/>
        </a:stretch>
      </xdr:blipFill>
      <xdr:spPr>
        <a:xfrm>
          <a:off x="1929740" y="661801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0" name="Imagen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
        <a:stretch>
          <a:fillRect/>
        </a:stretch>
      </xdr:blipFill>
      <xdr:spPr>
        <a:xfrm>
          <a:off x="3250305" y="6672151"/>
          <a:ext cx="276190" cy="219048"/>
        </a:xfrm>
        <a:prstGeom prst="rect">
          <a:avLst/>
        </a:prstGeom>
      </xdr:spPr>
    </xdr:pic>
    <xdr:clientData/>
  </xdr:twoCellAnchor>
  <xdr:twoCellAnchor editAs="oneCell">
    <xdr:from>
      <xdr:col>5</xdr:col>
      <xdr:colOff>932089</xdr:colOff>
      <xdr:row>3</xdr:row>
      <xdr:rowOff>211370</xdr:rowOff>
    </xdr:from>
    <xdr:to>
      <xdr:col>9</xdr:col>
      <xdr:colOff>31750</xdr:colOff>
      <xdr:row>15</xdr:row>
      <xdr:rowOff>169851</xdr:rowOff>
    </xdr:to>
    <xdr:pic>
      <xdr:nvPicPr>
        <xdr:cNvPr id="28" name="Imagen 27">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2"/>
        <a:stretch>
          <a:fillRect/>
        </a:stretch>
      </xdr:blipFill>
      <xdr:spPr>
        <a:xfrm>
          <a:off x="6985159" y="1059229"/>
          <a:ext cx="4723436" cy="7127721"/>
        </a:xfrm>
        <a:prstGeom prst="rect">
          <a:avLst/>
        </a:prstGeom>
      </xdr:spPr>
    </xdr:pic>
    <xdr:clientData/>
  </xdr:twoCellAnchor>
  <xdr:twoCellAnchor editAs="oneCell">
    <xdr:from>
      <xdr:col>0</xdr:col>
      <xdr:colOff>50131</xdr:colOff>
      <xdr:row>20</xdr:row>
      <xdr:rowOff>84701</xdr:rowOff>
    </xdr:from>
    <xdr:to>
      <xdr:col>9</xdr:col>
      <xdr:colOff>69180</xdr:colOff>
      <xdr:row>22</xdr:row>
      <xdr:rowOff>91386</xdr:rowOff>
    </xdr:to>
    <xdr:sp macro="" textlink="">
      <xdr:nvSpPr>
        <xdr:cNvPr id="17" name="Título" descr="Calendario del mes de enero">
          <a:extLst>
            <a:ext uri="{FF2B5EF4-FFF2-40B4-BE49-F238E27FC236}">
              <a16:creationId xmlns:a16="http://schemas.microsoft.com/office/drawing/2014/main" xmlns="" id="{00000000-0008-0000-0000-000011000000}"/>
            </a:ext>
          </a:extLst>
        </xdr:cNvPr>
        <xdr:cNvSpPr txBox="1"/>
      </xdr:nvSpPr>
      <xdr:spPr>
        <a:xfrm>
          <a:off x="50131" y="9208648"/>
          <a:ext cx="11699707" cy="441159"/>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xdr:from>
      <xdr:col>0</xdr:col>
      <xdr:colOff>0</xdr:colOff>
      <xdr:row>4</xdr:row>
      <xdr:rowOff>230698</xdr:rowOff>
    </xdr:from>
    <xdr:to>
      <xdr:col>5</xdr:col>
      <xdr:colOff>848591</xdr:colOff>
      <xdr:row>7</xdr:row>
      <xdr:rowOff>217588</xdr:rowOff>
    </xdr:to>
    <xdr:sp macro="" textlink="">
      <xdr:nvSpPr>
        <xdr:cNvPr id="24" name="Título 1">
          <a:extLst>
            <a:ext uri="{FF2B5EF4-FFF2-40B4-BE49-F238E27FC236}">
              <a16:creationId xmlns:a16="http://schemas.microsoft.com/office/drawing/2014/main" xmlns="" id="{00000000-0008-0000-0000-000018000000}"/>
            </a:ext>
          </a:extLst>
        </xdr:cNvPr>
        <xdr:cNvSpPr txBox="1">
          <a:spLocks/>
        </xdr:cNvSpPr>
      </xdr:nvSpPr>
      <xdr:spPr>
        <a:xfrm>
          <a:off x="0" y="2013583"/>
          <a:ext cx="6856668" cy="1427851"/>
        </a:xfrm>
        <a:prstGeom prst="rect">
          <a:avLst/>
        </a:prstGeom>
      </xdr:spPr>
      <xdr:txBody>
        <a:bodyPr vert="horz" wrap="square" lIns="91440" tIns="45720" rIns="91440" bIns="45720" rtlCol="0" anchor="t">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13800" spc="600">
              <a:latin typeface="Edwardian Script ITC" panose="030303020407070D0804" pitchFamily="66" charset="0"/>
              <a:ea typeface="Adobe Ming Std L" panose="02020300000000000000" pitchFamily="18" charset="-128"/>
            </a:rPr>
            <a:t>Calendario</a:t>
          </a:r>
        </a:p>
        <a:p>
          <a:pPr algn="ctr"/>
          <a:r>
            <a:rPr lang="es-MX" sz="9600" spc="600">
              <a:solidFill>
                <a:sysClr val="windowText" lastClr="000000"/>
              </a:solidFill>
              <a:latin typeface="Yu Gothic Light" panose="020B0300000000000000" pitchFamily="34" charset="-128"/>
              <a:ea typeface="Yu Gothic Light" panose="020B0300000000000000" pitchFamily="34" charset="-128"/>
              <a:cs typeface="Arial" panose="020B0604020202020204" pitchFamily="34" charset="0"/>
            </a:rPr>
            <a:t>2   19</a:t>
          </a:r>
        </a:p>
        <a:p>
          <a:pPr algn="ctr"/>
          <a:r>
            <a:rPr lang="es-MX" sz="3600">
              <a:latin typeface="Adobe Ming Std L" panose="02020300000000000000" pitchFamily="18" charset="-128"/>
              <a:ea typeface="Adobe Ming Std L" panose="02020300000000000000" pitchFamily="18" charset="-128"/>
            </a:rPr>
            <a:t/>
          </a:r>
          <a:br>
            <a:rPr lang="es-MX" sz="3600">
              <a:latin typeface="Adobe Ming Std L" panose="02020300000000000000" pitchFamily="18" charset="-128"/>
              <a:ea typeface="Adobe Ming Std L" panose="02020300000000000000" pitchFamily="18" charset="-128"/>
            </a:rPr>
          </a:br>
          <a:endParaRPr lang="es-MX" sz="3600" b="1">
            <a:latin typeface="Adobe Ming Std L" panose="02020300000000000000" pitchFamily="18" charset="-128"/>
            <a:ea typeface="Adobe Ming Std L" panose="02020300000000000000" pitchFamily="18" charset="-128"/>
          </a:endParaRPr>
        </a:p>
      </xdr:txBody>
    </xdr:sp>
    <xdr:clientData/>
  </xdr:twoCellAnchor>
  <xdr:twoCellAnchor editAs="oneCell">
    <xdr:from>
      <xdr:col>2</xdr:col>
      <xdr:colOff>679181</xdr:colOff>
      <xdr:row>9</xdr:row>
      <xdr:rowOff>127340</xdr:rowOff>
    </xdr:from>
    <xdr:to>
      <xdr:col>3</xdr:col>
      <xdr:colOff>346838</xdr:colOff>
      <xdr:row>11</xdr:row>
      <xdr:rowOff>6114</xdr:rowOff>
    </xdr:to>
    <xdr:pic>
      <xdr:nvPicPr>
        <xdr:cNvPr id="25" name="Picture 4" descr="Resultado de imagen para icf unam">
          <a:extLst>
            <a:ext uri="{FF2B5EF4-FFF2-40B4-BE49-F238E27FC236}">
              <a16:creationId xmlns:a16="http://schemas.microsoft.com/office/drawing/2014/main" xmlns="" id="{00000000-0008-0000-0000-00001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r="48587" b="3114"/>
        <a:stretch/>
      </xdr:blipFill>
      <xdr:spPr bwMode="auto">
        <a:xfrm>
          <a:off x="2530519" y="4541037"/>
          <a:ext cx="1062868" cy="107275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415881</xdr:colOff>
      <xdr:row>11</xdr:row>
      <xdr:rowOff>169902</xdr:rowOff>
    </xdr:from>
    <xdr:to>
      <xdr:col>5</xdr:col>
      <xdr:colOff>26831</xdr:colOff>
      <xdr:row>11</xdr:row>
      <xdr:rowOff>536620</xdr:rowOff>
    </xdr:to>
    <xdr:sp macro="" textlink="">
      <xdr:nvSpPr>
        <xdr:cNvPr id="15" name="CuadroTexto 6">
          <a:extLst>
            <a:ext uri="{FF2B5EF4-FFF2-40B4-BE49-F238E27FC236}">
              <a16:creationId xmlns:a16="http://schemas.microsoft.com/office/drawing/2014/main" xmlns="" id="{00000000-0008-0000-0000-00000F000000}"/>
            </a:ext>
          </a:extLst>
        </xdr:cNvPr>
        <xdr:cNvSpPr txBox="1"/>
      </xdr:nvSpPr>
      <xdr:spPr>
        <a:xfrm>
          <a:off x="617113" y="5777578"/>
          <a:ext cx="5446690" cy="366718"/>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1800" b="0">
              <a:latin typeface="Arial Narrow" panose="020B0606020202030204" pitchFamily="34" charset="0"/>
              <a:ea typeface="Adobe Myungjo Std M" panose="02020600000000000000" pitchFamily="18" charset="-128"/>
            </a:rPr>
            <a:t>INSTITUTO</a:t>
          </a:r>
          <a:r>
            <a:rPr lang="es-MX" sz="1800" b="0" baseline="0">
              <a:latin typeface="Arial Narrow" panose="020B0606020202030204" pitchFamily="34" charset="0"/>
              <a:ea typeface="Adobe Myungjo Std M" panose="02020600000000000000" pitchFamily="18" charset="-128"/>
            </a:rPr>
            <a:t> DE CIENCIAS FÍSICAS </a:t>
          </a:r>
          <a:endParaRPr lang="es-MX" sz="1800" b="0">
            <a:latin typeface="Arial Narrow" panose="020B0606020202030204" pitchFamily="34" charset="0"/>
            <a:ea typeface="Adobe Myungjo Std M" panose="02020600000000000000" pitchFamily="18" charset="-128"/>
          </a:endParaRPr>
        </a:p>
      </xdr:txBody>
    </xdr:sp>
    <xdr:clientData/>
  </xdr:twoCellAnchor>
  <xdr:twoCellAnchor editAs="oneCell">
    <xdr:from>
      <xdr:col>0</xdr:col>
      <xdr:colOff>0</xdr:colOff>
      <xdr:row>15</xdr:row>
      <xdr:rowOff>98907</xdr:rowOff>
    </xdr:from>
    <xdr:to>
      <xdr:col>9</xdr:col>
      <xdr:colOff>94780</xdr:colOff>
      <xdr:row>20</xdr:row>
      <xdr:rowOff>181318</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4"/>
        <a:stretch>
          <a:fillRect/>
        </a:stretch>
      </xdr:blipFill>
      <xdr:spPr>
        <a:xfrm>
          <a:off x="0" y="8136670"/>
          <a:ext cx="11775438" cy="1168595"/>
        </a:xfrm>
        <a:prstGeom prst="rect">
          <a:avLst/>
        </a:prstGeom>
      </xdr:spPr>
    </xdr:pic>
    <xdr:clientData/>
  </xdr:twoCellAnchor>
  <xdr:twoCellAnchor>
    <xdr:from>
      <xdr:col>1</xdr:col>
      <xdr:colOff>452745</xdr:colOff>
      <xdr:row>11</xdr:row>
      <xdr:rowOff>144419</xdr:rowOff>
    </xdr:from>
    <xdr:to>
      <xdr:col>5</xdr:col>
      <xdr:colOff>408179</xdr:colOff>
      <xdr:row>11</xdr:row>
      <xdr:rowOff>144449</xdr:rowOff>
    </xdr:to>
    <xdr:grpSp>
      <xdr:nvGrpSpPr>
        <xdr:cNvPr id="19" name="Group 635">
          <a:extLst>
            <a:ext uri="{FF2B5EF4-FFF2-40B4-BE49-F238E27FC236}">
              <a16:creationId xmlns:a16="http://schemas.microsoft.com/office/drawing/2014/main" xmlns="" id="{00000000-0008-0000-0000-000013000000}"/>
            </a:ext>
          </a:extLst>
        </xdr:cNvPr>
        <xdr:cNvGrpSpPr>
          <a:grpSpLocks/>
        </xdr:cNvGrpSpPr>
      </xdr:nvGrpSpPr>
      <xdr:grpSpPr bwMode="auto">
        <a:xfrm>
          <a:off x="645928" y="5800391"/>
          <a:ext cx="5815321" cy="30"/>
          <a:chOff x="1654" y="860"/>
          <a:chExt cx="9148" cy="30"/>
        </a:xfrm>
      </xdr:grpSpPr>
      <xdr:cxnSp macro="">
        <xdr:nvCxnSpPr>
          <xdr:cNvPr id="20" name="Line 645">
            <a:extLst>
              <a:ext uri="{FF2B5EF4-FFF2-40B4-BE49-F238E27FC236}">
                <a16:creationId xmlns:a16="http://schemas.microsoft.com/office/drawing/2014/main" xmlns="" id="{00000000-0008-0000-0000-000014000000}"/>
              </a:ext>
            </a:extLst>
          </xdr:cNvPr>
          <xdr:cNvCxnSpPr>
            <a:cxnSpLocks noChangeShapeType="1"/>
          </xdr:cNvCxnSpPr>
        </xdr:nvCxnSpPr>
        <xdr:spPr bwMode="auto">
          <a:xfrm>
            <a:off x="1655" y="876"/>
            <a:ext cx="9147" cy="0"/>
          </a:xfrm>
          <a:prstGeom prst="line">
            <a:avLst/>
          </a:prstGeom>
          <a:noFill/>
          <a:ln w="18526">
            <a:solidFill>
              <a:srgbClr val="ACA899"/>
            </a:solidFill>
            <a:prstDash val="solid"/>
            <a:round/>
            <a:headEnd/>
            <a:tailEnd/>
          </a:ln>
          <a:extLst>
            <a:ext uri="{909E8E84-426E-40DD-AFC4-6F175D3DCCD1}">
              <a14:hiddenFill xmlns:a14="http://schemas.microsoft.com/office/drawing/2010/main" xmlns="">
                <a:noFill/>
              </a14:hiddenFill>
            </a:ext>
          </a:extLst>
        </xdr:spPr>
      </xdr:cxnSp>
      <xdr:sp macro="" textlink="">
        <xdr:nvSpPr>
          <xdr:cNvPr id="21" name="Rectangle 644">
            <a:extLst>
              <a:ext uri="{FF2B5EF4-FFF2-40B4-BE49-F238E27FC236}">
                <a16:creationId xmlns:a16="http://schemas.microsoft.com/office/drawing/2014/main" xmlns="" id="{00000000-0008-0000-0000-000015000000}"/>
              </a:ext>
            </a:extLst>
          </xdr:cNvPr>
          <xdr:cNvSpPr>
            <a:spLocks noChangeArrowheads="1"/>
          </xdr:cNvSpPr>
        </xdr:nvSpPr>
        <xdr:spPr bwMode="auto">
          <a:xfrm>
            <a:off x="1654"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22" name="Line 643">
            <a:extLst>
              <a:ext uri="{FF2B5EF4-FFF2-40B4-BE49-F238E27FC236}">
                <a16:creationId xmlns:a16="http://schemas.microsoft.com/office/drawing/2014/main" xmlns="" id="{00000000-0008-0000-0000-000016000000}"/>
              </a:ext>
            </a:extLst>
          </xdr:cNvPr>
          <xdr:cNvCxnSpPr>
            <a:cxnSpLocks noChangeShapeType="1"/>
          </xdr:cNvCxnSpPr>
        </xdr:nvCxnSpPr>
        <xdr:spPr bwMode="auto">
          <a:xfrm>
            <a:off x="1655" y="863"/>
            <a:ext cx="9143" cy="0"/>
          </a:xfrm>
          <a:prstGeom prst="line">
            <a:avLst/>
          </a:prstGeom>
          <a:noFill/>
          <a:ln w="2965">
            <a:solidFill>
              <a:srgbClr val="C5C5C5"/>
            </a:solidFill>
            <a:prstDash val="solid"/>
            <a:round/>
            <a:headEnd/>
            <a:tailEnd/>
          </a:ln>
          <a:extLst>
            <a:ext uri="{909E8E84-426E-40DD-AFC4-6F175D3DCCD1}">
              <a14:hiddenFill xmlns:a14="http://schemas.microsoft.com/office/drawing/2010/main" xmlns="">
                <a:noFill/>
              </a14:hiddenFill>
            </a:ext>
          </a:extLst>
        </xdr:spPr>
      </xdr:cxnSp>
      <xdr:sp macro="" textlink="">
        <xdr:nvSpPr>
          <xdr:cNvPr id="23" name="Rectangle 642">
            <a:extLst>
              <a:ext uri="{FF2B5EF4-FFF2-40B4-BE49-F238E27FC236}">
                <a16:creationId xmlns:a16="http://schemas.microsoft.com/office/drawing/2014/main" xmlns="" id="{00000000-0008-0000-0000-000017000000}"/>
              </a:ext>
            </a:extLst>
          </xdr:cNvPr>
          <xdr:cNvSpPr>
            <a:spLocks noChangeArrowheads="1"/>
          </xdr:cNvSpPr>
        </xdr:nvSpPr>
        <xdr:spPr bwMode="auto">
          <a:xfrm>
            <a:off x="10797" y="860"/>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27" name="Rectangle 641">
            <a:extLst>
              <a:ext uri="{FF2B5EF4-FFF2-40B4-BE49-F238E27FC236}">
                <a16:creationId xmlns:a16="http://schemas.microsoft.com/office/drawing/2014/main" xmlns="" id="{00000000-0008-0000-0000-00001B000000}"/>
              </a:ext>
            </a:extLst>
          </xdr:cNvPr>
          <xdr:cNvSpPr>
            <a:spLocks noChangeArrowheads="1"/>
          </xdr:cNvSpPr>
        </xdr:nvSpPr>
        <xdr:spPr bwMode="auto">
          <a:xfrm>
            <a:off x="10797"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1" name="Rectangle 640">
            <a:extLst>
              <a:ext uri="{FF2B5EF4-FFF2-40B4-BE49-F238E27FC236}">
                <a16:creationId xmlns:a16="http://schemas.microsoft.com/office/drawing/2014/main" xmlns="" id="{00000000-0008-0000-0000-00001F000000}"/>
              </a:ext>
            </a:extLst>
          </xdr:cNvPr>
          <xdr:cNvSpPr>
            <a:spLocks noChangeArrowheads="1"/>
          </xdr:cNvSpPr>
        </xdr:nvSpPr>
        <xdr:spPr bwMode="auto">
          <a:xfrm>
            <a:off x="1654" y="865"/>
            <a:ext cx="5" cy="20"/>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Rectangle 639">
            <a:extLst>
              <a:ext uri="{FF2B5EF4-FFF2-40B4-BE49-F238E27FC236}">
                <a16:creationId xmlns:a16="http://schemas.microsoft.com/office/drawing/2014/main" xmlns="" id="{00000000-0008-0000-0000-000020000000}"/>
              </a:ext>
            </a:extLst>
          </xdr:cNvPr>
          <xdr:cNvSpPr>
            <a:spLocks noChangeArrowheads="1"/>
          </xdr:cNvSpPr>
        </xdr:nvSpPr>
        <xdr:spPr bwMode="auto">
          <a:xfrm>
            <a:off x="10797" y="865"/>
            <a:ext cx="5" cy="20"/>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Rectangle 638">
            <a:extLst>
              <a:ext uri="{FF2B5EF4-FFF2-40B4-BE49-F238E27FC236}">
                <a16:creationId xmlns:a16="http://schemas.microsoft.com/office/drawing/2014/main" xmlns="" id="{00000000-0008-0000-0000-000021000000}"/>
              </a:ext>
            </a:extLst>
          </xdr:cNvPr>
          <xdr:cNvSpPr>
            <a:spLocks noChangeArrowheads="1"/>
          </xdr:cNvSpPr>
        </xdr:nvSpPr>
        <xdr:spPr bwMode="auto">
          <a:xfrm>
            <a:off x="1654" y="885"/>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34" name="Line 637">
            <a:extLst>
              <a:ext uri="{FF2B5EF4-FFF2-40B4-BE49-F238E27FC236}">
                <a16:creationId xmlns:a16="http://schemas.microsoft.com/office/drawing/2014/main" xmlns="" id="{00000000-0008-0000-0000-000022000000}"/>
              </a:ext>
            </a:extLst>
          </xdr:cNvPr>
          <xdr:cNvCxnSpPr>
            <a:cxnSpLocks noChangeShapeType="1"/>
          </xdr:cNvCxnSpPr>
        </xdr:nvCxnSpPr>
        <xdr:spPr bwMode="auto">
          <a:xfrm>
            <a:off x="1655" y="888"/>
            <a:ext cx="9147" cy="0"/>
          </a:xfrm>
          <a:prstGeom prst="line">
            <a:avLst/>
          </a:prstGeom>
          <a:noFill/>
          <a:ln w="2965">
            <a:solidFill>
              <a:srgbClr val="D6D6D6"/>
            </a:solidFill>
            <a:prstDash val="solid"/>
            <a:round/>
            <a:headEnd/>
            <a:tailEnd/>
          </a:ln>
          <a:extLst>
            <a:ext uri="{909E8E84-426E-40DD-AFC4-6F175D3DCCD1}">
              <a14:hiddenFill xmlns:a14="http://schemas.microsoft.com/office/drawing/2010/main" xmlns="">
                <a:noFill/>
              </a14:hiddenFill>
            </a:ext>
          </a:extLst>
        </xdr:spPr>
      </xdr:cxnSp>
      <xdr:sp macro="" textlink="">
        <xdr:nvSpPr>
          <xdr:cNvPr id="35" name="Rectangle 636">
            <a:extLst>
              <a:ext uri="{FF2B5EF4-FFF2-40B4-BE49-F238E27FC236}">
                <a16:creationId xmlns:a16="http://schemas.microsoft.com/office/drawing/2014/main" xmlns="" id="{00000000-0008-0000-0000-000023000000}"/>
              </a:ext>
            </a:extLst>
          </xdr:cNvPr>
          <xdr:cNvSpPr>
            <a:spLocks noChangeArrowheads="1"/>
          </xdr:cNvSpPr>
        </xdr:nvSpPr>
        <xdr:spPr bwMode="auto">
          <a:xfrm>
            <a:off x="10797" y="885"/>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6862</xdr:colOff>
      <xdr:row>14</xdr:row>
      <xdr:rowOff>24148</xdr:rowOff>
    </xdr:from>
    <xdr:to>
      <xdr:col>8</xdr:col>
      <xdr:colOff>780768</xdr:colOff>
      <xdr:row>19</xdr:row>
      <xdr:rowOff>80632</xdr:rowOff>
    </xdr:to>
    <xdr:sp macro="" textlink="">
      <xdr:nvSpPr>
        <xdr:cNvPr id="26" name="CuadroTexto 6">
          <a:extLst>
            <a:ext uri="{FF2B5EF4-FFF2-40B4-BE49-F238E27FC236}">
              <a16:creationId xmlns:a16="http://schemas.microsoft.com/office/drawing/2014/main" xmlns="" id="{391479F0-80F1-496E-9B1F-2540DFD9645D}"/>
            </a:ext>
          </a:extLst>
        </xdr:cNvPr>
        <xdr:cNvSpPr txBox="1"/>
      </xdr:nvSpPr>
      <xdr:spPr>
        <a:xfrm>
          <a:off x="6862" y="7837331"/>
          <a:ext cx="11044807" cy="1011667"/>
        </a:xfrm>
        <a:prstGeom prst="rect">
          <a:avLst/>
        </a:prstGeom>
        <a:noFill/>
      </xdr:spPr>
      <xdr:txBody>
        <a:bodyPr wrap="square" rtlCol="0" anchor="ctr">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3200" b="1" kern="1200" baseline="0">
              <a:solidFill>
                <a:schemeClr val="tx1"/>
              </a:solidFill>
              <a:latin typeface="Monotype Corsiva" panose="03010101010201010101" pitchFamily="66" charset="0"/>
              <a:ea typeface="Adobe Myungjo Std M" panose="02020600000000000000" pitchFamily="18" charset="-128"/>
              <a:cs typeface="+mn-cs"/>
            </a:rPr>
            <a:t>Grupo de Espectroscopia</a:t>
          </a:r>
        </a:p>
        <a:p>
          <a:pPr marL="0" marR="0" indent="0" algn="ctr" defTabSz="914400" rtl="0" eaLnBrk="1" fontAlgn="auto" latinLnBrk="0" hangingPunct="1">
            <a:lnSpc>
              <a:spcPct val="100000"/>
            </a:lnSpc>
            <a:spcBef>
              <a:spcPts val="0"/>
            </a:spcBef>
            <a:spcAft>
              <a:spcPts val="0"/>
            </a:spcAft>
            <a:buClrTx/>
            <a:buSzTx/>
            <a:buFontTx/>
            <a:buNone/>
            <a:tabLst/>
            <a:defRPr/>
          </a:pPr>
          <a:r>
            <a:rPr lang="en-US" sz="1600" b="0" i="0" kern="1200" cap="all">
              <a:solidFill>
                <a:schemeClr val="tx1"/>
              </a:solidFill>
              <a:effectLst/>
              <a:latin typeface="Bahnschrift Light Condensed" panose="020B0502040204020203" pitchFamily="34" charset="0"/>
              <a:ea typeface="+mn-ea"/>
              <a:cs typeface="+mn-cs"/>
            </a:rPr>
            <a:t>LABORATORIO DE ESPECTROSCOPIA: FTIR Y DE MASAS / DE EMISIÓN ÓPTICA / RAMAN Y PLASMAS ATMOSFÉRICOS</a:t>
          </a:r>
        </a:p>
        <a:p>
          <a:pPr marL="0" marR="0" indent="0" algn="ctr" defTabSz="914400" rtl="0" eaLnBrk="1" fontAlgn="auto" latinLnBrk="0" hangingPunct="1">
            <a:lnSpc>
              <a:spcPct val="100000"/>
            </a:lnSpc>
            <a:spcBef>
              <a:spcPts val="0"/>
            </a:spcBef>
            <a:spcAft>
              <a:spcPts val="0"/>
            </a:spcAft>
            <a:buClrTx/>
            <a:buSzTx/>
            <a:buFontTx/>
            <a:buNone/>
            <a:tabLst/>
            <a:defRPr/>
          </a:pPr>
          <a:endParaRPr lang="es-MX" sz="2400">
            <a:latin typeface="Consolas" panose="020B0609020204030204" pitchFamily="49" charset="0"/>
            <a:ea typeface="Adobe Myungjo Std M" panose="02020600000000000000" pitchFamily="18" charset="-128"/>
          </a:endParaRPr>
        </a:p>
        <a:p>
          <a:pPr algn="ctr"/>
          <a:r>
            <a:rPr lang="en-US" sz="1200" b="0" i="0" kern="1200">
              <a:solidFill>
                <a:schemeClr val="tx1"/>
              </a:solidFill>
              <a:effectLst/>
              <a:latin typeface="+mn-lt"/>
              <a:ea typeface="+mn-ea"/>
              <a:cs typeface="+mn-cs"/>
            </a:rPr>
            <a:t>Av. Universidad s/n, Col. Chamilpa, Cuernavaca, Morelos, 62210, México.</a:t>
          </a:r>
          <a:endParaRPr lang="en-US" sz="1200" b="0" i="0" u="none" strike="noStrike" kern="1200">
            <a:solidFill>
              <a:schemeClr val="tx1"/>
            </a:solidFill>
            <a:effectLst/>
            <a:latin typeface="+mn-lt"/>
            <a:ea typeface="+mn-ea"/>
            <a:cs typeface="+mn-cs"/>
          </a:endParaRPr>
        </a:p>
        <a:p>
          <a:pPr algn="l"/>
          <a:r>
            <a:rPr lang="en-US" sz="1200" b="0" i="0" u="none" strike="noStrike" kern="1200">
              <a:solidFill>
                <a:schemeClr val="tx1"/>
              </a:solidFill>
              <a:effectLst/>
              <a:latin typeface="+mn-lt"/>
              <a:ea typeface="+mn-ea"/>
              <a:cs typeface="+mn-cs"/>
            </a:rPr>
            <a:t>             Teléfono: </a:t>
          </a:r>
          <a:r>
            <a:rPr lang="en-US" sz="1200" b="1" i="0" u="none" strike="noStrike" kern="1200">
              <a:solidFill>
                <a:schemeClr val="tx1"/>
              </a:solidFill>
              <a:effectLst/>
              <a:latin typeface="+mn-lt"/>
              <a:ea typeface="+mn-ea"/>
              <a:cs typeface="+mn-cs"/>
            </a:rPr>
            <a:t>Cuernavaca </a:t>
          </a:r>
          <a:r>
            <a:rPr lang="en-US" sz="1200" b="0" i="0" u="none" strike="noStrike" kern="1200">
              <a:solidFill>
                <a:schemeClr val="accent5"/>
              </a:solidFill>
              <a:effectLst/>
              <a:latin typeface="+mn-lt"/>
              <a:ea typeface="+mn-ea"/>
              <a:cs typeface="+mn-cs"/>
            </a:rPr>
            <a:t>(777) 3291-759</a:t>
          </a:r>
          <a:r>
            <a:rPr lang="en-US" sz="1200" b="0" i="0" u="none" strike="noStrike" kern="1200">
              <a:solidFill>
                <a:schemeClr val="tx1"/>
              </a:solidFill>
              <a:effectLst/>
              <a:latin typeface="+mn-lt"/>
              <a:ea typeface="+mn-ea"/>
              <a:cs typeface="+mn-cs"/>
            </a:rPr>
            <a:t> </a:t>
          </a:r>
          <a:r>
            <a:rPr lang="en-US" sz="1200" b="1" i="0" u="none" strike="noStrike" kern="1200">
              <a:solidFill>
                <a:schemeClr val="tx1"/>
              </a:solidFill>
              <a:effectLst/>
              <a:latin typeface="+mn-lt"/>
              <a:ea typeface="+mn-ea"/>
              <a:cs typeface="+mn-cs"/>
            </a:rPr>
            <a:t>CDMX</a:t>
          </a:r>
          <a:r>
            <a:rPr lang="en-US" sz="1200" b="0" i="0" u="none" strike="noStrike" kern="1200">
              <a:solidFill>
                <a:schemeClr val="tx1"/>
              </a:solidFill>
              <a:effectLst/>
              <a:latin typeface="+mn-lt"/>
              <a:ea typeface="+mn-ea"/>
              <a:cs typeface="+mn-cs"/>
            </a:rPr>
            <a:t> :</a:t>
          </a:r>
          <a:r>
            <a:rPr lang="en-US" sz="1200" b="0" i="0" u="none" strike="noStrike" kern="1200">
              <a:solidFill>
                <a:schemeClr val="accent5"/>
              </a:solidFill>
              <a:effectLst/>
              <a:latin typeface="+mn-lt"/>
              <a:ea typeface="+mn-ea"/>
              <a:cs typeface="+mn-cs"/>
            </a:rPr>
            <a:t>(55) 5622-7759  </a:t>
          </a:r>
          <a:r>
            <a:rPr lang="en-US" sz="1200" b="1" i="0" u="none" strike="noStrike" kern="1200">
              <a:solidFill>
                <a:schemeClr val="tx1"/>
              </a:solidFill>
              <a:effectLst/>
              <a:latin typeface="+mn-lt"/>
              <a:ea typeface="+mn-ea"/>
              <a:cs typeface="+mn-cs"/>
            </a:rPr>
            <a:t>Red Laboratorio UNAM</a:t>
          </a:r>
          <a:r>
            <a:rPr lang="en-US" sz="1200" b="0" i="0" u="none" strike="noStrike" kern="1200">
              <a:solidFill>
                <a:schemeClr val="tx1"/>
              </a:solidFill>
              <a:effectLst/>
              <a:latin typeface="+mn-lt"/>
              <a:ea typeface="+mn-ea"/>
              <a:cs typeface="+mn-cs"/>
            </a:rPr>
            <a:t>:</a:t>
          </a:r>
          <a:r>
            <a:rPr lang="en-US" sz="1200" b="0" i="0" u="none" strike="noStrike" kern="1200">
              <a:solidFill>
                <a:schemeClr val="accent5"/>
              </a:solidFill>
              <a:effectLst/>
              <a:latin typeface="+mn-lt"/>
              <a:ea typeface="+mn-ea"/>
              <a:cs typeface="+mn-cs"/>
            </a:rPr>
            <a:t>27759</a:t>
          </a:r>
          <a:r>
            <a:rPr lang="en-US" sz="1200" b="0" i="0" u="none" strike="noStrike" kern="1200">
              <a:solidFill>
                <a:schemeClr val="tx1"/>
              </a:solidFill>
              <a:effectLst/>
              <a:latin typeface="+mn-lt"/>
              <a:ea typeface="+mn-ea"/>
              <a:cs typeface="+mn-cs"/>
            </a:rPr>
            <a:t>  </a:t>
          </a:r>
          <a:r>
            <a:rPr lang="en-US" sz="1200" b="1" i="0" u="none" strike="noStrike" kern="1200">
              <a:solidFill>
                <a:schemeClr val="tx1"/>
              </a:solidFill>
              <a:effectLst/>
              <a:latin typeface="+mn-lt"/>
              <a:ea typeface="+mn-ea"/>
              <a:cs typeface="+mn-cs"/>
            </a:rPr>
            <a:t>Email</a:t>
          </a:r>
          <a:r>
            <a:rPr lang="en-US" sz="1200" b="0" i="0" u="none" strike="noStrike" kern="1200">
              <a:solidFill>
                <a:schemeClr val="tx1"/>
              </a:solidFill>
              <a:effectLst/>
              <a:latin typeface="+mn-lt"/>
              <a:ea typeface="+mn-ea"/>
              <a:cs typeface="+mn-cs"/>
            </a:rPr>
            <a:t>:</a:t>
          </a:r>
          <a:r>
            <a:rPr lang="en-US" sz="1200" b="0" i="0" u="sng" strike="noStrike" kern="1200">
              <a:solidFill>
                <a:schemeClr val="accent5"/>
              </a:solidFill>
              <a:effectLst/>
              <a:latin typeface="+mn-lt"/>
              <a:ea typeface="+mn-ea"/>
              <a:cs typeface="+mn-cs"/>
            </a:rPr>
            <a:t>hm@icf.unam.mx</a:t>
          </a:r>
          <a:r>
            <a:rPr lang="en-US" sz="1400" b="0" i="0" u="none" strike="noStrike" kern="1200">
              <a:solidFill>
                <a:schemeClr val="tx1"/>
              </a:solidFill>
              <a:effectLst/>
              <a:latin typeface="+mn-lt"/>
              <a:ea typeface="+mn-ea"/>
              <a:cs typeface="+mn-cs"/>
            </a:rPr>
            <a:t> </a:t>
          </a:r>
        </a:p>
      </xdr:txBody>
    </xdr:sp>
    <xdr:clientData/>
  </xdr:twoCellAnchor>
  <xdr:twoCellAnchor>
    <xdr:from>
      <xdr:col>2</xdr:col>
      <xdr:colOff>607718</xdr:colOff>
      <xdr:row>17</xdr:row>
      <xdr:rowOff>123097</xdr:rowOff>
    </xdr:from>
    <xdr:to>
      <xdr:col>6</xdr:col>
      <xdr:colOff>816160</xdr:colOff>
      <xdr:row>17</xdr:row>
      <xdr:rowOff>123127</xdr:rowOff>
    </xdr:to>
    <xdr:grpSp>
      <xdr:nvGrpSpPr>
        <xdr:cNvPr id="36" name="Group 635">
          <a:extLst>
            <a:ext uri="{FF2B5EF4-FFF2-40B4-BE49-F238E27FC236}">
              <a16:creationId xmlns:a16="http://schemas.microsoft.com/office/drawing/2014/main" xmlns="" id="{0AA92184-0C71-4335-8A04-2A6D1E546459}"/>
            </a:ext>
          </a:extLst>
        </xdr:cNvPr>
        <xdr:cNvGrpSpPr>
          <a:grpSpLocks/>
        </xdr:cNvGrpSpPr>
      </xdr:nvGrpSpPr>
      <xdr:grpSpPr bwMode="auto">
        <a:xfrm>
          <a:off x="2442957" y="8548027"/>
          <a:ext cx="5832217" cy="30"/>
          <a:chOff x="1654" y="860"/>
          <a:chExt cx="9148" cy="30"/>
        </a:xfrm>
      </xdr:grpSpPr>
      <xdr:cxnSp macro="">
        <xdr:nvCxnSpPr>
          <xdr:cNvPr id="37" name="Line 645">
            <a:extLst>
              <a:ext uri="{FF2B5EF4-FFF2-40B4-BE49-F238E27FC236}">
                <a16:creationId xmlns:a16="http://schemas.microsoft.com/office/drawing/2014/main" xmlns="" id="{8DA0B65C-3A6E-4449-8684-2520F61FD967}"/>
              </a:ext>
            </a:extLst>
          </xdr:cNvPr>
          <xdr:cNvCxnSpPr>
            <a:cxnSpLocks noChangeShapeType="1"/>
          </xdr:cNvCxnSpPr>
        </xdr:nvCxnSpPr>
        <xdr:spPr bwMode="auto">
          <a:xfrm>
            <a:off x="1655" y="876"/>
            <a:ext cx="9147" cy="0"/>
          </a:xfrm>
          <a:prstGeom prst="line">
            <a:avLst/>
          </a:prstGeom>
          <a:noFill/>
          <a:ln w="18526">
            <a:solidFill>
              <a:srgbClr val="ACA899"/>
            </a:solidFill>
            <a:prstDash val="solid"/>
            <a:round/>
            <a:headEnd/>
            <a:tailEnd/>
          </a:ln>
          <a:extLst>
            <a:ext uri="{909E8E84-426E-40DD-AFC4-6F175D3DCCD1}">
              <a14:hiddenFill xmlns:a14="http://schemas.microsoft.com/office/drawing/2010/main" xmlns="">
                <a:noFill/>
              </a14:hiddenFill>
            </a:ext>
          </a:extLst>
        </xdr:spPr>
      </xdr:cxnSp>
      <xdr:sp macro="" textlink="">
        <xdr:nvSpPr>
          <xdr:cNvPr id="38" name="Rectangle 644">
            <a:extLst>
              <a:ext uri="{FF2B5EF4-FFF2-40B4-BE49-F238E27FC236}">
                <a16:creationId xmlns:a16="http://schemas.microsoft.com/office/drawing/2014/main" xmlns="" id="{D485E665-A60C-4C3E-825E-379FA184C187}"/>
              </a:ext>
            </a:extLst>
          </xdr:cNvPr>
          <xdr:cNvSpPr>
            <a:spLocks noChangeArrowheads="1"/>
          </xdr:cNvSpPr>
        </xdr:nvSpPr>
        <xdr:spPr bwMode="auto">
          <a:xfrm>
            <a:off x="1654"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39" name="Line 643">
            <a:extLst>
              <a:ext uri="{FF2B5EF4-FFF2-40B4-BE49-F238E27FC236}">
                <a16:creationId xmlns:a16="http://schemas.microsoft.com/office/drawing/2014/main" xmlns="" id="{8B901C97-F3CF-4930-B1A9-B8E453FAC3F3}"/>
              </a:ext>
            </a:extLst>
          </xdr:cNvPr>
          <xdr:cNvCxnSpPr>
            <a:cxnSpLocks noChangeShapeType="1"/>
          </xdr:cNvCxnSpPr>
        </xdr:nvCxnSpPr>
        <xdr:spPr bwMode="auto">
          <a:xfrm>
            <a:off x="1655" y="863"/>
            <a:ext cx="9143" cy="0"/>
          </a:xfrm>
          <a:prstGeom prst="line">
            <a:avLst/>
          </a:prstGeom>
          <a:noFill/>
          <a:ln w="2965">
            <a:solidFill>
              <a:srgbClr val="C5C5C5"/>
            </a:solidFill>
            <a:prstDash val="solid"/>
            <a:round/>
            <a:headEnd/>
            <a:tailEnd/>
          </a:ln>
          <a:extLst>
            <a:ext uri="{909E8E84-426E-40DD-AFC4-6F175D3DCCD1}">
              <a14:hiddenFill xmlns:a14="http://schemas.microsoft.com/office/drawing/2010/main" xmlns="">
                <a:noFill/>
              </a14:hiddenFill>
            </a:ext>
          </a:extLst>
        </xdr:spPr>
      </xdr:cxnSp>
      <xdr:sp macro="" textlink="">
        <xdr:nvSpPr>
          <xdr:cNvPr id="40" name="Rectangle 642">
            <a:extLst>
              <a:ext uri="{FF2B5EF4-FFF2-40B4-BE49-F238E27FC236}">
                <a16:creationId xmlns:a16="http://schemas.microsoft.com/office/drawing/2014/main" xmlns="" id="{DDCCC5E6-A2CA-486D-AEE4-8EF3491A73C9}"/>
              </a:ext>
            </a:extLst>
          </xdr:cNvPr>
          <xdr:cNvSpPr>
            <a:spLocks noChangeArrowheads="1"/>
          </xdr:cNvSpPr>
        </xdr:nvSpPr>
        <xdr:spPr bwMode="auto">
          <a:xfrm>
            <a:off x="10797" y="860"/>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Rectangle 641">
            <a:extLst>
              <a:ext uri="{FF2B5EF4-FFF2-40B4-BE49-F238E27FC236}">
                <a16:creationId xmlns:a16="http://schemas.microsoft.com/office/drawing/2014/main" xmlns="" id="{477A3ECE-1BCD-441B-A8CE-FFA574924418}"/>
              </a:ext>
            </a:extLst>
          </xdr:cNvPr>
          <xdr:cNvSpPr>
            <a:spLocks noChangeArrowheads="1"/>
          </xdr:cNvSpPr>
        </xdr:nvSpPr>
        <xdr:spPr bwMode="auto">
          <a:xfrm>
            <a:off x="10797"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2" name="Rectangle 640">
            <a:extLst>
              <a:ext uri="{FF2B5EF4-FFF2-40B4-BE49-F238E27FC236}">
                <a16:creationId xmlns:a16="http://schemas.microsoft.com/office/drawing/2014/main" xmlns="" id="{C7E981B5-13BC-4AF8-89C4-F6E657E5E452}"/>
              </a:ext>
            </a:extLst>
          </xdr:cNvPr>
          <xdr:cNvSpPr>
            <a:spLocks noChangeArrowheads="1"/>
          </xdr:cNvSpPr>
        </xdr:nvSpPr>
        <xdr:spPr bwMode="auto">
          <a:xfrm>
            <a:off x="1654" y="865"/>
            <a:ext cx="5" cy="20"/>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Rectangle 639">
            <a:extLst>
              <a:ext uri="{FF2B5EF4-FFF2-40B4-BE49-F238E27FC236}">
                <a16:creationId xmlns:a16="http://schemas.microsoft.com/office/drawing/2014/main" xmlns="" id="{98EF8B8F-195E-49F3-9555-1279AF561E98}"/>
              </a:ext>
            </a:extLst>
          </xdr:cNvPr>
          <xdr:cNvSpPr>
            <a:spLocks noChangeArrowheads="1"/>
          </xdr:cNvSpPr>
        </xdr:nvSpPr>
        <xdr:spPr bwMode="auto">
          <a:xfrm>
            <a:off x="10797" y="865"/>
            <a:ext cx="5" cy="20"/>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4" name="Rectangle 638">
            <a:extLst>
              <a:ext uri="{FF2B5EF4-FFF2-40B4-BE49-F238E27FC236}">
                <a16:creationId xmlns:a16="http://schemas.microsoft.com/office/drawing/2014/main" xmlns="" id="{E9A520DB-DE92-4D05-B2F2-10771A72F9D5}"/>
              </a:ext>
            </a:extLst>
          </xdr:cNvPr>
          <xdr:cNvSpPr>
            <a:spLocks noChangeArrowheads="1"/>
          </xdr:cNvSpPr>
        </xdr:nvSpPr>
        <xdr:spPr bwMode="auto">
          <a:xfrm>
            <a:off x="1654" y="885"/>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45" name="Line 637">
            <a:extLst>
              <a:ext uri="{FF2B5EF4-FFF2-40B4-BE49-F238E27FC236}">
                <a16:creationId xmlns:a16="http://schemas.microsoft.com/office/drawing/2014/main" xmlns="" id="{C07F8356-0AD9-4D14-B78C-4C9B44AA61CC}"/>
              </a:ext>
            </a:extLst>
          </xdr:cNvPr>
          <xdr:cNvCxnSpPr>
            <a:cxnSpLocks noChangeShapeType="1"/>
          </xdr:cNvCxnSpPr>
        </xdr:nvCxnSpPr>
        <xdr:spPr bwMode="auto">
          <a:xfrm>
            <a:off x="1655" y="888"/>
            <a:ext cx="9147" cy="0"/>
          </a:xfrm>
          <a:prstGeom prst="line">
            <a:avLst/>
          </a:prstGeom>
          <a:ln>
            <a:headEnd/>
            <a:tailEnd/>
          </a:ln>
          <a:extLst/>
        </xdr:spPr>
        <xdr:style>
          <a:lnRef idx="1">
            <a:schemeClr val="accent5"/>
          </a:lnRef>
          <a:fillRef idx="0">
            <a:schemeClr val="accent5"/>
          </a:fillRef>
          <a:effectRef idx="0">
            <a:schemeClr val="accent5"/>
          </a:effectRef>
          <a:fontRef idx="minor">
            <a:schemeClr val="tx1"/>
          </a:fontRef>
        </xdr:style>
      </xdr:cxnSp>
      <xdr:sp macro="" textlink="">
        <xdr:nvSpPr>
          <xdr:cNvPr id="46" name="Rectangle 636">
            <a:extLst>
              <a:ext uri="{FF2B5EF4-FFF2-40B4-BE49-F238E27FC236}">
                <a16:creationId xmlns:a16="http://schemas.microsoft.com/office/drawing/2014/main" xmlns="" id="{1E8FA502-6D14-4C00-845A-1050A224756C}"/>
              </a:ext>
            </a:extLst>
          </xdr:cNvPr>
          <xdr:cNvSpPr>
            <a:spLocks noChangeArrowheads="1"/>
          </xdr:cNvSpPr>
        </xdr:nvSpPr>
        <xdr:spPr bwMode="auto">
          <a:xfrm>
            <a:off x="10797" y="885"/>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2</xdr:row>
      <xdr:rowOff>26474</xdr:rowOff>
    </xdr:from>
    <xdr:to>
      <xdr:col>4</xdr:col>
      <xdr:colOff>1158592</xdr:colOff>
      <xdr:row>2</xdr:row>
      <xdr:rowOff>26504</xdr:rowOff>
    </xdr:to>
    <xdr:grpSp>
      <xdr:nvGrpSpPr>
        <xdr:cNvPr id="47" name="Group 635">
          <a:extLst>
            <a:ext uri="{FF2B5EF4-FFF2-40B4-BE49-F238E27FC236}">
              <a16:creationId xmlns:a16="http://schemas.microsoft.com/office/drawing/2014/main" xmlns="" id="{D5BD4BDD-A40B-4AD3-95AE-3B7CF5F2B77F}"/>
            </a:ext>
          </a:extLst>
        </xdr:cNvPr>
        <xdr:cNvGrpSpPr>
          <a:grpSpLocks/>
        </xdr:cNvGrpSpPr>
      </xdr:nvGrpSpPr>
      <xdr:grpSpPr bwMode="auto">
        <a:xfrm>
          <a:off x="0" y="627488"/>
          <a:ext cx="5805719" cy="30"/>
          <a:chOff x="1654" y="860"/>
          <a:chExt cx="9148" cy="30"/>
        </a:xfrm>
      </xdr:grpSpPr>
      <xdr:cxnSp macro="">
        <xdr:nvCxnSpPr>
          <xdr:cNvPr id="48" name="Line 645">
            <a:extLst>
              <a:ext uri="{FF2B5EF4-FFF2-40B4-BE49-F238E27FC236}">
                <a16:creationId xmlns:a16="http://schemas.microsoft.com/office/drawing/2014/main" xmlns="" id="{290278A9-2737-478B-93A7-085C50623478}"/>
              </a:ext>
            </a:extLst>
          </xdr:cNvPr>
          <xdr:cNvCxnSpPr>
            <a:cxnSpLocks noChangeShapeType="1"/>
          </xdr:cNvCxnSpPr>
        </xdr:nvCxnSpPr>
        <xdr:spPr bwMode="auto">
          <a:xfrm>
            <a:off x="1655" y="876"/>
            <a:ext cx="9147" cy="0"/>
          </a:xfrm>
          <a:prstGeom prst="line">
            <a:avLst/>
          </a:prstGeom>
          <a:noFill/>
          <a:ln w="18526">
            <a:solidFill>
              <a:srgbClr val="ACA899"/>
            </a:solidFill>
            <a:prstDash val="solid"/>
            <a:round/>
            <a:headEnd/>
            <a:tailEnd/>
          </a:ln>
          <a:extLst>
            <a:ext uri="{909E8E84-426E-40DD-AFC4-6F175D3DCCD1}">
              <a14:hiddenFill xmlns:a14="http://schemas.microsoft.com/office/drawing/2010/main" xmlns="">
                <a:noFill/>
              </a14:hiddenFill>
            </a:ext>
          </a:extLst>
        </xdr:spPr>
      </xdr:cxnSp>
      <xdr:sp macro="" textlink="">
        <xdr:nvSpPr>
          <xdr:cNvPr id="49" name="Rectangle 644">
            <a:extLst>
              <a:ext uri="{FF2B5EF4-FFF2-40B4-BE49-F238E27FC236}">
                <a16:creationId xmlns:a16="http://schemas.microsoft.com/office/drawing/2014/main" xmlns="" id="{A1A48F26-A158-456D-BAC5-16911DF5D27A}"/>
              </a:ext>
            </a:extLst>
          </xdr:cNvPr>
          <xdr:cNvSpPr>
            <a:spLocks noChangeArrowheads="1"/>
          </xdr:cNvSpPr>
        </xdr:nvSpPr>
        <xdr:spPr bwMode="auto">
          <a:xfrm>
            <a:off x="1654"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50" name="Line 643">
            <a:extLst>
              <a:ext uri="{FF2B5EF4-FFF2-40B4-BE49-F238E27FC236}">
                <a16:creationId xmlns:a16="http://schemas.microsoft.com/office/drawing/2014/main" xmlns="" id="{7BE7F63C-DBC4-41D4-9046-B13C6F06A387}"/>
              </a:ext>
            </a:extLst>
          </xdr:cNvPr>
          <xdr:cNvCxnSpPr>
            <a:cxnSpLocks noChangeShapeType="1"/>
          </xdr:cNvCxnSpPr>
        </xdr:nvCxnSpPr>
        <xdr:spPr bwMode="auto">
          <a:xfrm>
            <a:off x="1655" y="863"/>
            <a:ext cx="9143" cy="0"/>
          </a:xfrm>
          <a:prstGeom prst="line">
            <a:avLst/>
          </a:prstGeom>
          <a:noFill/>
          <a:ln w="2965">
            <a:solidFill>
              <a:srgbClr val="C5C5C5"/>
            </a:solidFill>
            <a:prstDash val="solid"/>
            <a:round/>
            <a:headEnd/>
            <a:tailEnd/>
          </a:ln>
          <a:extLst>
            <a:ext uri="{909E8E84-426E-40DD-AFC4-6F175D3DCCD1}">
              <a14:hiddenFill xmlns:a14="http://schemas.microsoft.com/office/drawing/2010/main" xmlns="">
                <a:noFill/>
              </a14:hiddenFill>
            </a:ext>
          </a:extLst>
        </xdr:spPr>
      </xdr:cxnSp>
      <xdr:sp macro="" textlink="">
        <xdr:nvSpPr>
          <xdr:cNvPr id="51" name="Rectangle 642">
            <a:extLst>
              <a:ext uri="{FF2B5EF4-FFF2-40B4-BE49-F238E27FC236}">
                <a16:creationId xmlns:a16="http://schemas.microsoft.com/office/drawing/2014/main" xmlns="" id="{5125A410-DB08-4EC7-9206-524095BE23CA}"/>
              </a:ext>
            </a:extLst>
          </xdr:cNvPr>
          <xdr:cNvSpPr>
            <a:spLocks noChangeArrowheads="1"/>
          </xdr:cNvSpPr>
        </xdr:nvSpPr>
        <xdr:spPr bwMode="auto">
          <a:xfrm>
            <a:off x="10797" y="860"/>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2" name="Rectangle 641">
            <a:extLst>
              <a:ext uri="{FF2B5EF4-FFF2-40B4-BE49-F238E27FC236}">
                <a16:creationId xmlns:a16="http://schemas.microsoft.com/office/drawing/2014/main" xmlns="" id="{0B64C134-65B8-40C0-9DBE-A643019F48EE}"/>
              </a:ext>
            </a:extLst>
          </xdr:cNvPr>
          <xdr:cNvSpPr>
            <a:spLocks noChangeArrowheads="1"/>
          </xdr:cNvSpPr>
        </xdr:nvSpPr>
        <xdr:spPr bwMode="auto">
          <a:xfrm>
            <a:off x="10797"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Rectangle 640">
            <a:extLst>
              <a:ext uri="{FF2B5EF4-FFF2-40B4-BE49-F238E27FC236}">
                <a16:creationId xmlns:a16="http://schemas.microsoft.com/office/drawing/2014/main" xmlns="" id="{59969EC2-8423-438E-8C59-D597B5A9D26D}"/>
              </a:ext>
            </a:extLst>
          </xdr:cNvPr>
          <xdr:cNvSpPr>
            <a:spLocks noChangeArrowheads="1"/>
          </xdr:cNvSpPr>
        </xdr:nvSpPr>
        <xdr:spPr bwMode="auto">
          <a:xfrm>
            <a:off x="1654" y="865"/>
            <a:ext cx="5" cy="20"/>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Rectangle 639">
            <a:extLst>
              <a:ext uri="{FF2B5EF4-FFF2-40B4-BE49-F238E27FC236}">
                <a16:creationId xmlns:a16="http://schemas.microsoft.com/office/drawing/2014/main" xmlns="" id="{13008C02-FF77-420F-A6C5-4D5DC035FE13}"/>
              </a:ext>
            </a:extLst>
          </xdr:cNvPr>
          <xdr:cNvSpPr>
            <a:spLocks noChangeArrowheads="1"/>
          </xdr:cNvSpPr>
        </xdr:nvSpPr>
        <xdr:spPr bwMode="auto">
          <a:xfrm>
            <a:off x="10797" y="865"/>
            <a:ext cx="5" cy="20"/>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Rectangle 638">
            <a:extLst>
              <a:ext uri="{FF2B5EF4-FFF2-40B4-BE49-F238E27FC236}">
                <a16:creationId xmlns:a16="http://schemas.microsoft.com/office/drawing/2014/main" xmlns="" id="{7CBC37DD-4210-440F-B5F9-49C35FFB71CA}"/>
              </a:ext>
            </a:extLst>
          </xdr:cNvPr>
          <xdr:cNvSpPr>
            <a:spLocks noChangeArrowheads="1"/>
          </xdr:cNvSpPr>
        </xdr:nvSpPr>
        <xdr:spPr bwMode="auto">
          <a:xfrm>
            <a:off x="1654" y="885"/>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56" name="Line 637">
            <a:extLst>
              <a:ext uri="{FF2B5EF4-FFF2-40B4-BE49-F238E27FC236}">
                <a16:creationId xmlns:a16="http://schemas.microsoft.com/office/drawing/2014/main" xmlns="" id="{589ECD6A-709C-431D-87BF-1C9AE52C2B8D}"/>
              </a:ext>
            </a:extLst>
          </xdr:cNvPr>
          <xdr:cNvCxnSpPr>
            <a:cxnSpLocks noChangeShapeType="1"/>
          </xdr:cNvCxnSpPr>
        </xdr:nvCxnSpPr>
        <xdr:spPr bwMode="auto">
          <a:xfrm>
            <a:off x="1655" y="888"/>
            <a:ext cx="9147" cy="0"/>
          </a:xfrm>
          <a:prstGeom prst="line">
            <a:avLst/>
          </a:prstGeom>
          <a:noFill/>
          <a:ln w="2965">
            <a:solidFill>
              <a:srgbClr val="D6D6D6"/>
            </a:solidFill>
            <a:prstDash val="solid"/>
            <a:round/>
            <a:headEnd/>
            <a:tailEnd/>
          </a:ln>
          <a:extLst>
            <a:ext uri="{909E8E84-426E-40DD-AFC4-6F175D3DCCD1}">
              <a14:hiddenFill xmlns:a14="http://schemas.microsoft.com/office/drawing/2010/main" xmlns="">
                <a:noFill/>
              </a14:hiddenFill>
            </a:ext>
          </a:extLst>
        </xdr:spPr>
      </xdr:cxnSp>
      <xdr:sp macro="" textlink="">
        <xdr:nvSpPr>
          <xdr:cNvPr id="57" name="Rectangle 636">
            <a:extLst>
              <a:ext uri="{FF2B5EF4-FFF2-40B4-BE49-F238E27FC236}">
                <a16:creationId xmlns:a16="http://schemas.microsoft.com/office/drawing/2014/main" xmlns="" id="{43A795D9-D890-4ECF-9615-DABD5F99DCD1}"/>
              </a:ext>
            </a:extLst>
          </xdr:cNvPr>
          <xdr:cNvSpPr>
            <a:spLocks noChangeArrowheads="1"/>
          </xdr:cNvSpPr>
        </xdr:nvSpPr>
        <xdr:spPr bwMode="auto">
          <a:xfrm>
            <a:off x="10797" y="885"/>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editAs="oneCell">
    <xdr:from>
      <xdr:col>0</xdr:col>
      <xdr:colOff>0</xdr:colOff>
      <xdr:row>2</xdr:row>
      <xdr:rowOff>33421</xdr:rowOff>
    </xdr:from>
    <xdr:to>
      <xdr:col>9</xdr:col>
      <xdr:colOff>19049</xdr:colOff>
      <xdr:row>3</xdr:row>
      <xdr:rowOff>223922</xdr:rowOff>
    </xdr:to>
    <xdr:sp macro="" textlink="">
      <xdr:nvSpPr>
        <xdr:cNvPr id="69" name="Título" descr="Calendario del mes de enero">
          <a:extLst>
            <a:ext uri="{FF2B5EF4-FFF2-40B4-BE49-F238E27FC236}">
              <a16:creationId xmlns:a16="http://schemas.microsoft.com/office/drawing/2014/main" xmlns="" id="{8E043803-A173-4952-AA86-36C642C36AA4}"/>
            </a:ext>
          </a:extLst>
        </xdr:cNvPr>
        <xdr:cNvSpPr txBox="1"/>
      </xdr:nvSpPr>
      <xdr:spPr>
        <a:xfrm>
          <a:off x="0" y="635000"/>
          <a:ext cx="11699707" cy="441159"/>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10</xdr:col>
      <xdr:colOff>13048</xdr:colOff>
      <xdr:row>16</xdr:row>
      <xdr:rowOff>130480</xdr:rowOff>
    </xdr:to>
    <xdr:sp macro="" textlink="">
      <xdr:nvSpPr>
        <xdr:cNvPr id="4" name="Título" descr="Calendario del mes de enero">
          <a:extLst>
            <a:ext uri="{FF2B5EF4-FFF2-40B4-BE49-F238E27FC236}">
              <a16:creationId xmlns:a16="http://schemas.microsoft.com/office/drawing/2014/main" xmlns="" id="{00000000-0008-0000-0C00-000004000000}"/>
            </a:ext>
          </a:extLst>
        </xdr:cNvPr>
        <xdr:cNvSpPr txBox="1"/>
      </xdr:nvSpPr>
      <xdr:spPr>
        <a:xfrm>
          <a:off x="0" y="7828767"/>
          <a:ext cx="11821438" cy="548014"/>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0C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0C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26095</xdr:colOff>
      <xdr:row>2</xdr:row>
      <xdr:rowOff>13048</xdr:rowOff>
    </xdr:from>
    <xdr:to>
      <xdr:col>10</xdr:col>
      <xdr:colOff>0</xdr:colOff>
      <xdr:row>14</xdr:row>
      <xdr:rowOff>91336</xdr:rowOff>
    </xdr:to>
    <xdr:pic>
      <xdr:nvPicPr>
        <xdr:cNvPr id="8" name="Imagen 7">
          <a:extLst>
            <a:ext uri="{FF2B5EF4-FFF2-40B4-BE49-F238E27FC236}">
              <a16:creationId xmlns:a16="http://schemas.microsoft.com/office/drawing/2014/main" xmlns="" id="{00000000-0008-0000-0C00-000008000000}"/>
            </a:ext>
          </a:extLst>
        </xdr:cNvPr>
        <xdr:cNvPicPr>
          <a:picLocks noChangeAspect="1"/>
        </xdr:cNvPicPr>
      </xdr:nvPicPr>
      <xdr:blipFill rotWithShape="1">
        <a:blip xmlns:r="http://schemas.openxmlformats.org/officeDocument/2006/relationships" r:embed="rId3"/>
        <a:srcRect r="172" b="5102"/>
        <a:stretch/>
      </xdr:blipFill>
      <xdr:spPr>
        <a:xfrm>
          <a:off x="26095" y="639349"/>
          <a:ext cx="11782295" cy="72807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1606307</xdr:colOff>
      <xdr:row>14</xdr:row>
      <xdr:rowOff>56190</xdr:rowOff>
    </xdr:from>
    <xdr:to>
      <xdr:col>9</xdr:col>
      <xdr:colOff>26859</xdr:colOff>
      <xdr:row>17</xdr:row>
      <xdr:rowOff>8608</xdr:rowOff>
    </xdr:to>
    <xdr:sp macro="" textlink="">
      <xdr:nvSpPr>
        <xdr:cNvPr id="2" name="Título" descr="Calendario del mes de enero">
          <a:extLst>
            <a:ext uri="{FF2B5EF4-FFF2-40B4-BE49-F238E27FC236}">
              <a16:creationId xmlns:a16="http://schemas.microsoft.com/office/drawing/2014/main" xmlns="" id="{00000000-0008-0000-0B00-000002000000}"/>
            </a:ext>
          </a:extLst>
        </xdr:cNvPr>
        <xdr:cNvSpPr txBox="1"/>
      </xdr:nvSpPr>
      <xdr:spPr>
        <a:xfrm>
          <a:off x="1812682" y="7930190"/>
          <a:ext cx="9850552" cy="571543"/>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M  A  Y  O</a:t>
          </a:r>
          <a:endParaRPr lang="es" sz="44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0</xdr:col>
      <xdr:colOff>174627</xdr:colOff>
      <xdr:row>5</xdr:row>
      <xdr:rowOff>539752</xdr:rowOff>
    </xdr:from>
    <xdr:to>
      <xdr:col>1</xdr:col>
      <xdr:colOff>943509</xdr:colOff>
      <xdr:row>11</xdr:row>
      <xdr:rowOff>311718</xdr:rowOff>
    </xdr:to>
    <xdr:pic>
      <xdr:nvPicPr>
        <xdr:cNvPr id="3" name="Imagen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a:stretch>
          <a:fillRect/>
        </a:stretch>
      </xdr:blipFill>
      <xdr:spPr>
        <a:xfrm rot="16200000">
          <a:off x="-1033477" y="3843356"/>
          <a:ext cx="3391466" cy="975257"/>
        </a:xfrm>
        <a:prstGeom prst="rect">
          <a:avLst/>
        </a:prstGeom>
      </xdr:spPr>
    </xdr:pic>
    <xdr:clientData/>
  </xdr:twoCellAnchor>
  <xdr:twoCellAnchor>
    <xdr:from>
      <xdr:col>1</xdr:col>
      <xdr:colOff>1174752</xdr:colOff>
      <xdr:row>4</xdr:row>
      <xdr:rowOff>2</xdr:rowOff>
    </xdr:from>
    <xdr:to>
      <xdr:col>1</xdr:col>
      <xdr:colOff>1557614</xdr:colOff>
      <xdr:row>12</xdr:row>
      <xdr:rowOff>124104</xdr:rowOff>
    </xdr:to>
    <xdr:sp macro="" textlink="">
      <xdr:nvSpPr>
        <xdr:cNvPr id="4" name="CuadroTexto 6">
          <a:extLst>
            <a:ext uri="{FF2B5EF4-FFF2-40B4-BE49-F238E27FC236}">
              <a16:creationId xmlns:a16="http://schemas.microsoft.com/office/drawing/2014/main" xmlns="" id="{00000000-0008-0000-0B00-000004000000}"/>
            </a:ext>
          </a:extLst>
        </xdr:cNvPr>
        <xdr:cNvSpPr txBox="1"/>
      </xdr:nvSpPr>
      <xdr:spPr>
        <a:xfrm rot="16200000">
          <a:off x="-902493" y="4125122"/>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72159</xdr:rowOff>
    </xdr:from>
    <xdr:to>
      <xdr:col>9</xdr:col>
      <xdr:colOff>161635</xdr:colOff>
      <xdr:row>16</xdr:row>
      <xdr:rowOff>202639</xdr:rowOff>
    </xdr:to>
    <xdr:sp macro="" textlink="">
      <xdr:nvSpPr>
        <xdr:cNvPr id="4" name="Título" descr="Calendario del mes de enero">
          <a:extLst>
            <a:ext uri="{FF2B5EF4-FFF2-40B4-BE49-F238E27FC236}">
              <a16:creationId xmlns:a16="http://schemas.microsoft.com/office/drawing/2014/main" xmlns="" id="{00000000-0008-0000-0E00-000004000000}"/>
            </a:ext>
          </a:extLst>
        </xdr:cNvPr>
        <xdr:cNvSpPr txBox="1"/>
      </xdr:nvSpPr>
      <xdr:spPr>
        <a:xfrm>
          <a:off x="0" y="7911523"/>
          <a:ext cx="11787908" cy="546116"/>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0E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0E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39143</xdr:colOff>
      <xdr:row>2</xdr:row>
      <xdr:rowOff>15469</xdr:rowOff>
    </xdr:from>
    <xdr:to>
      <xdr:col>9</xdr:col>
      <xdr:colOff>158750</xdr:colOff>
      <xdr:row>13</xdr:row>
      <xdr:rowOff>519545</xdr:rowOff>
    </xdr:to>
    <xdr:pic>
      <xdr:nvPicPr>
        <xdr:cNvPr id="8" name="Imagen 7">
          <a:extLst>
            <a:ext uri="{FF2B5EF4-FFF2-40B4-BE49-F238E27FC236}">
              <a16:creationId xmlns:a16="http://schemas.microsoft.com/office/drawing/2014/main" xmlns="" id="{00000000-0008-0000-0E00-000008000000}"/>
            </a:ext>
          </a:extLst>
        </xdr:cNvPr>
        <xdr:cNvPicPr>
          <a:picLocks noChangeAspect="1"/>
        </xdr:cNvPicPr>
      </xdr:nvPicPr>
      <xdr:blipFill rotWithShape="1">
        <a:blip xmlns:r="http://schemas.openxmlformats.org/officeDocument/2006/relationships" r:embed="rId3"/>
        <a:srcRect l="1" r="122" b="5866"/>
        <a:stretch/>
      </xdr:blipFill>
      <xdr:spPr>
        <a:xfrm>
          <a:off x="39143" y="636037"/>
          <a:ext cx="11766084" cy="67386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1590432</xdr:colOff>
      <xdr:row>14</xdr:row>
      <xdr:rowOff>56190</xdr:rowOff>
    </xdr:from>
    <xdr:to>
      <xdr:col>9</xdr:col>
      <xdr:colOff>10984</xdr:colOff>
      <xdr:row>17</xdr:row>
      <xdr:rowOff>8608</xdr:rowOff>
    </xdr:to>
    <xdr:sp macro="" textlink="">
      <xdr:nvSpPr>
        <xdr:cNvPr id="2" name="Título" descr="Calendario del mes de enero">
          <a:extLst>
            <a:ext uri="{FF2B5EF4-FFF2-40B4-BE49-F238E27FC236}">
              <a16:creationId xmlns:a16="http://schemas.microsoft.com/office/drawing/2014/main" xmlns="" id="{00000000-0008-0000-0D00-000002000000}"/>
            </a:ext>
          </a:extLst>
        </xdr:cNvPr>
        <xdr:cNvSpPr txBox="1"/>
      </xdr:nvSpPr>
      <xdr:spPr>
        <a:xfrm>
          <a:off x="1796807" y="7930190"/>
          <a:ext cx="9850552" cy="571543"/>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J  U  N  I  O</a:t>
          </a:r>
          <a:endParaRPr lang="es" sz="44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1</xdr:col>
      <xdr:colOff>303689</xdr:colOff>
      <xdr:row>5</xdr:row>
      <xdr:rowOff>689636</xdr:rowOff>
    </xdr:from>
    <xdr:to>
      <xdr:col>1</xdr:col>
      <xdr:colOff>1278946</xdr:colOff>
      <xdr:row>11</xdr:row>
      <xdr:rowOff>461602</xdr:rowOff>
    </xdr:to>
    <xdr:pic>
      <xdr:nvPicPr>
        <xdr:cNvPr id="3" name="Imagen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a:stretch>
          <a:fillRect/>
        </a:stretch>
      </xdr:blipFill>
      <xdr:spPr>
        <a:xfrm rot="16200000">
          <a:off x="-696597" y="3966026"/>
          <a:ext cx="3371674" cy="975257"/>
        </a:xfrm>
        <a:prstGeom prst="rect">
          <a:avLst/>
        </a:prstGeom>
      </xdr:spPr>
    </xdr:pic>
    <xdr:clientData/>
  </xdr:twoCellAnchor>
  <xdr:twoCellAnchor>
    <xdr:from>
      <xdr:col>1</xdr:col>
      <xdr:colOff>1174750</xdr:colOff>
      <xdr:row>4</xdr:row>
      <xdr:rowOff>31750</xdr:rowOff>
    </xdr:from>
    <xdr:to>
      <xdr:col>1</xdr:col>
      <xdr:colOff>1557612</xdr:colOff>
      <xdr:row>12</xdr:row>
      <xdr:rowOff>155852</xdr:rowOff>
    </xdr:to>
    <xdr:sp macro="" textlink="">
      <xdr:nvSpPr>
        <xdr:cNvPr id="4" name="CuadroTexto 6">
          <a:extLst>
            <a:ext uri="{FF2B5EF4-FFF2-40B4-BE49-F238E27FC236}">
              <a16:creationId xmlns:a16="http://schemas.microsoft.com/office/drawing/2014/main" xmlns="" id="{00000000-0008-0000-0D00-000004000000}"/>
            </a:ext>
          </a:extLst>
        </xdr:cNvPr>
        <xdr:cNvSpPr txBox="1"/>
      </xdr:nvSpPr>
      <xdr:spPr>
        <a:xfrm rot="16200000">
          <a:off x="-902495" y="4156870"/>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9</xdr:col>
      <xdr:colOff>177451</xdr:colOff>
      <xdr:row>16</xdr:row>
      <xdr:rowOff>130480</xdr:rowOff>
    </xdr:to>
    <xdr:sp macro="" textlink="">
      <xdr:nvSpPr>
        <xdr:cNvPr id="4" name="Título" descr="Calendario del mes de enero">
          <a:extLst>
            <a:ext uri="{FF2B5EF4-FFF2-40B4-BE49-F238E27FC236}">
              <a16:creationId xmlns:a16="http://schemas.microsoft.com/office/drawing/2014/main" xmlns="" id="{00000000-0008-0000-0F00-000004000000}"/>
            </a:ext>
          </a:extLst>
        </xdr:cNvPr>
        <xdr:cNvSpPr txBox="1"/>
      </xdr:nvSpPr>
      <xdr:spPr>
        <a:xfrm>
          <a:off x="0" y="7776575"/>
          <a:ext cx="11816218" cy="548015"/>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0F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26096</xdr:colOff>
      <xdr:row>2</xdr:row>
      <xdr:rowOff>0</xdr:rowOff>
    </xdr:from>
    <xdr:to>
      <xdr:col>10</xdr:col>
      <xdr:colOff>13048</xdr:colOff>
      <xdr:row>13</xdr:row>
      <xdr:rowOff>443630</xdr:rowOff>
    </xdr:to>
    <xdr:pic>
      <xdr:nvPicPr>
        <xdr:cNvPr id="8" name="Imagen 7">
          <a:extLst>
            <a:ext uri="{FF2B5EF4-FFF2-40B4-BE49-F238E27FC236}">
              <a16:creationId xmlns:a16="http://schemas.microsoft.com/office/drawing/2014/main" xmlns="" id="{00000000-0008-0000-0F00-000008000000}"/>
            </a:ext>
          </a:extLst>
        </xdr:cNvPr>
        <xdr:cNvPicPr>
          <a:picLocks noChangeAspect="1"/>
        </xdr:cNvPicPr>
      </xdr:nvPicPr>
      <xdr:blipFill rotWithShape="1">
        <a:blip xmlns:r="http://schemas.openxmlformats.org/officeDocument/2006/relationships" r:embed="rId3"/>
        <a:srcRect r="443" b="6897"/>
        <a:stretch/>
      </xdr:blipFill>
      <xdr:spPr>
        <a:xfrm>
          <a:off x="26096" y="626301"/>
          <a:ext cx="11795342" cy="66935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1574557</xdr:colOff>
      <xdr:row>14</xdr:row>
      <xdr:rowOff>40315</xdr:rowOff>
    </xdr:from>
    <xdr:to>
      <xdr:col>8</xdr:col>
      <xdr:colOff>1392109</xdr:colOff>
      <xdr:row>16</xdr:row>
      <xdr:rowOff>199108</xdr:rowOff>
    </xdr:to>
    <xdr:sp macro="" textlink="">
      <xdr:nvSpPr>
        <xdr:cNvPr id="2" name="Título" descr="Calendario del mes de enero">
          <a:extLst>
            <a:ext uri="{FF2B5EF4-FFF2-40B4-BE49-F238E27FC236}">
              <a16:creationId xmlns:a16="http://schemas.microsoft.com/office/drawing/2014/main" xmlns="" id="{00000000-0008-0000-1000-000002000000}"/>
            </a:ext>
          </a:extLst>
        </xdr:cNvPr>
        <xdr:cNvSpPr txBox="1"/>
      </xdr:nvSpPr>
      <xdr:spPr>
        <a:xfrm>
          <a:off x="1780932" y="7914315"/>
          <a:ext cx="9850552" cy="571543"/>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J  U  L  I  O</a:t>
          </a:r>
          <a:endParaRPr lang="es" sz="44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1</xdr:col>
      <xdr:colOff>320136</xdr:colOff>
      <xdr:row>5</xdr:row>
      <xdr:rowOff>653260</xdr:rowOff>
    </xdr:from>
    <xdr:to>
      <xdr:col>1</xdr:col>
      <xdr:colOff>1295393</xdr:colOff>
      <xdr:row>11</xdr:row>
      <xdr:rowOff>425226</xdr:rowOff>
    </xdr:to>
    <xdr:pic>
      <xdr:nvPicPr>
        <xdr:cNvPr id="3" name="Imagen 2">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a:stretch>
          <a:fillRect/>
        </a:stretch>
      </xdr:blipFill>
      <xdr:spPr>
        <a:xfrm rot="16200000">
          <a:off x="-672621" y="3923734"/>
          <a:ext cx="3374901" cy="975257"/>
        </a:xfrm>
        <a:prstGeom prst="rect">
          <a:avLst/>
        </a:prstGeom>
      </xdr:spPr>
    </xdr:pic>
    <xdr:clientData/>
  </xdr:twoCellAnchor>
  <xdr:twoCellAnchor>
    <xdr:from>
      <xdr:col>1</xdr:col>
      <xdr:colOff>1189183</xdr:colOff>
      <xdr:row>4</xdr:row>
      <xdr:rowOff>154421</xdr:rowOff>
    </xdr:from>
    <xdr:to>
      <xdr:col>1</xdr:col>
      <xdr:colOff>1572045</xdr:colOff>
      <xdr:row>12</xdr:row>
      <xdr:rowOff>255432</xdr:rowOff>
    </xdr:to>
    <xdr:sp macro="" textlink="">
      <xdr:nvSpPr>
        <xdr:cNvPr id="4" name="CuadroTexto 6">
          <a:extLst>
            <a:ext uri="{FF2B5EF4-FFF2-40B4-BE49-F238E27FC236}">
              <a16:creationId xmlns:a16="http://schemas.microsoft.com/office/drawing/2014/main" xmlns="" id="{00000000-0008-0000-1000-000004000000}"/>
            </a:ext>
          </a:extLst>
        </xdr:cNvPr>
        <xdr:cNvSpPr txBox="1"/>
      </xdr:nvSpPr>
      <xdr:spPr>
        <a:xfrm rot="16200000">
          <a:off x="-892392" y="4285314"/>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9</xdr:col>
      <xdr:colOff>177451</xdr:colOff>
      <xdr:row>16</xdr:row>
      <xdr:rowOff>130480</xdr:rowOff>
    </xdr:to>
    <xdr:sp macro="" textlink="">
      <xdr:nvSpPr>
        <xdr:cNvPr id="4" name="Título" descr="Calendario del mes de enero">
          <a:extLst>
            <a:ext uri="{FF2B5EF4-FFF2-40B4-BE49-F238E27FC236}">
              <a16:creationId xmlns:a16="http://schemas.microsoft.com/office/drawing/2014/main" xmlns="" id="{00000000-0008-0000-1200-000004000000}"/>
            </a:ext>
          </a:extLst>
        </xdr:cNvPr>
        <xdr:cNvSpPr txBox="1"/>
      </xdr:nvSpPr>
      <xdr:spPr>
        <a:xfrm>
          <a:off x="0" y="7776575"/>
          <a:ext cx="11816218" cy="548015"/>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12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12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0</xdr:colOff>
      <xdr:row>2</xdr:row>
      <xdr:rowOff>26096</xdr:rowOff>
    </xdr:from>
    <xdr:to>
      <xdr:col>9</xdr:col>
      <xdr:colOff>182671</xdr:colOff>
      <xdr:row>13</xdr:row>
      <xdr:rowOff>365343</xdr:rowOff>
    </xdr:to>
    <xdr:pic>
      <xdr:nvPicPr>
        <xdr:cNvPr id="8" name="Imagen 7">
          <a:extLst>
            <a:ext uri="{FF2B5EF4-FFF2-40B4-BE49-F238E27FC236}">
              <a16:creationId xmlns:a16="http://schemas.microsoft.com/office/drawing/2014/main" xmlns="" id="{00000000-0008-0000-1200-000008000000}"/>
            </a:ext>
          </a:extLst>
        </xdr:cNvPr>
        <xdr:cNvPicPr>
          <a:picLocks noChangeAspect="1"/>
        </xdr:cNvPicPr>
      </xdr:nvPicPr>
      <xdr:blipFill rotWithShape="1">
        <a:blip xmlns:r="http://schemas.openxmlformats.org/officeDocument/2006/relationships" r:embed="rId3"/>
        <a:srcRect l="1" r="110" b="8348"/>
        <a:stretch/>
      </xdr:blipFill>
      <xdr:spPr>
        <a:xfrm>
          <a:off x="0" y="652397"/>
          <a:ext cx="11795342" cy="658921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1511057</xdr:colOff>
      <xdr:row>14</xdr:row>
      <xdr:rowOff>47531</xdr:rowOff>
    </xdr:from>
    <xdr:to>
      <xdr:col>9</xdr:col>
      <xdr:colOff>29746</xdr:colOff>
      <xdr:row>16</xdr:row>
      <xdr:rowOff>197665</xdr:rowOff>
    </xdr:to>
    <xdr:sp macro="" textlink="">
      <xdr:nvSpPr>
        <xdr:cNvPr id="2" name="Título" descr="Calendario del mes de enero">
          <a:extLst>
            <a:ext uri="{FF2B5EF4-FFF2-40B4-BE49-F238E27FC236}">
              <a16:creationId xmlns:a16="http://schemas.microsoft.com/office/drawing/2014/main" xmlns="" id="{00000000-0008-0000-1100-000002000000}"/>
            </a:ext>
          </a:extLst>
        </xdr:cNvPr>
        <xdr:cNvSpPr txBox="1"/>
      </xdr:nvSpPr>
      <xdr:spPr>
        <a:xfrm>
          <a:off x="1717432" y="7921531"/>
          <a:ext cx="9948689" cy="562884"/>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A  G  O  S  T  O</a:t>
          </a:r>
        </a:p>
      </xdr:txBody>
    </xdr:sp>
    <xdr:clientData/>
  </xdr:twoCellAnchor>
  <xdr:twoCellAnchor editAs="oneCell">
    <xdr:from>
      <xdr:col>1</xdr:col>
      <xdr:colOff>313531</xdr:colOff>
      <xdr:row>5</xdr:row>
      <xdr:rowOff>307581</xdr:rowOff>
    </xdr:from>
    <xdr:to>
      <xdr:col>1</xdr:col>
      <xdr:colOff>1288788</xdr:colOff>
      <xdr:row>11</xdr:row>
      <xdr:rowOff>96866</xdr:rowOff>
    </xdr:to>
    <xdr:pic>
      <xdr:nvPicPr>
        <xdr:cNvPr id="3" name="Imagen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a:stretch>
          <a:fillRect/>
        </a:stretch>
      </xdr:blipFill>
      <xdr:spPr>
        <a:xfrm rot="16200000">
          <a:off x="-695865" y="3589087"/>
          <a:ext cx="3390926" cy="975257"/>
        </a:xfrm>
        <a:prstGeom prst="rect">
          <a:avLst/>
        </a:prstGeom>
      </xdr:spPr>
    </xdr:pic>
    <xdr:clientData/>
  </xdr:twoCellAnchor>
  <xdr:twoCellAnchor>
    <xdr:from>
      <xdr:col>1</xdr:col>
      <xdr:colOff>1174750</xdr:colOff>
      <xdr:row>3</xdr:row>
      <xdr:rowOff>825500</xdr:rowOff>
    </xdr:from>
    <xdr:to>
      <xdr:col>1</xdr:col>
      <xdr:colOff>1557612</xdr:colOff>
      <xdr:row>11</xdr:row>
      <xdr:rowOff>949602</xdr:rowOff>
    </xdr:to>
    <xdr:sp macro="" textlink="">
      <xdr:nvSpPr>
        <xdr:cNvPr id="4" name="CuadroTexto 6">
          <a:extLst>
            <a:ext uri="{FF2B5EF4-FFF2-40B4-BE49-F238E27FC236}">
              <a16:creationId xmlns:a16="http://schemas.microsoft.com/office/drawing/2014/main" xmlns="" id="{00000000-0008-0000-1100-000004000000}"/>
            </a:ext>
          </a:extLst>
        </xdr:cNvPr>
        <xdr:cNvSpPr txBox="1"/>
      </xdr:nvSpPr>
      <xdr:spPr>
        <a:xfrm rot="16200000">
          <a:off x="-902495" y="3998120"/>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10</xdr:col>
      <xdr:colOff>20876</xdr:colOff>
      <xdr:row>16</xdr:row>
      <xdr:rowOff>130480</xdr:rowOff>
    </xdr:to>
    <xdr:sp macro="" textlink="">
      <xdr:nvSpPr>
        <xdr:cNvPr id="4" name="Título" descr="Calendario del mes de enero">
          <a:extLst>
            <a:ext uri="{FF2B5EF4-FFF2-40B4-BE49-F238E27FC236}">
              <a16:creationId xmlns:a16="http://schemas.microsoft.com/office/drawing/2014/main" xmlns="" id="{00000000-0008-0000-1400-000004000000}"/>
            </a:ext>
          </a:extLst>
        </xdr:cNvPr>
        <xdr:cNvSpPr txBox="1"/>
      </xdr:nvSpPr>
      <xdr:spPr>
        <a:xfrm>
          <a:off x="0" y="7776575"/>
          <a:ext cx="11857972" cy="548015"/>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14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14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52192</xdr:colOff>
      <xdr:row>2</xdr:row>
      <xdr:rowOff>0</xdr:rowOff>
    </xdr:from>
    <xdr:to>
      <xdr:col>10</xdr:col>
      <xdr:colOff>78288</xdr:colOff>
      <xdr:row>13</xdr:row>
      <xdr:rowOff>365343</xdr:rowOff>
    </xdr:to>
    <xdr:pic>
      <xdr:nvPicPr>
        <xdr:cNvPr id="9" name="Imagen 8">
          <a:extLst>
            <a:ext uri="{FF2B5EF4-FFF2-40B4-BE49-F238E27FC236}">
              <a16:creationId xmlns:a16="http://schemas.microsoft.com/office/drawing/2014/main" xmlns="" id="{00000000-0008-0000-1400-000009000000}"/>
            </a:ext>
          </a:extLst>
        </xdr:cNvPr>
        <xdr:cNvPicPr>
          <a:picLocks noChangeAspect="1"/>
        </xdr:cNvPicPr>
      </xdr:nvPicPr>
      <xdr:blipFill rotWithShape="1">
        <a:blip xmlns:r="http://schemas.openxmlformats.org/officeDocument/2006/relationships" r:embed="rId3"/>
        <a:srcRect r="-666" b="8152"/>
        <a:stretch/>
      </xdr:blipFill>
      <xdr:spPr>
        <a:xfrm>
          <a:off x="52192" y="626301"/>
          <a:ext cx="11834486" cy="661530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1511057</xdr:colOff>
      <xdr:row>14</xdr:row>
      <xdr:rowOff>63406</xdr:rowOff>
    </xdr:from>
    <xdr:to>
      <xdr:col>9</xdr:col>
      <xdr:colOff>29746</xdr:colOff>
      <xdr:row>17</xdr:row>
      <xdr:rowOff>7165</xdr:rowOff>
    </xdr:to>
    <xdr:sp macro="" textlink="">
      <xdr:nvSpPr>
        <xdr:cNvPr id="2" name="Título" descr="Calendario del mes de enero">
          <a:extLst>
            <a:ext uri="{FF2B5EF4-FFF2-40B4-BE49-F238E27FC236}">
              <a16:creationId xmlns:a16="http://schemas.microsoft.com/office/drawing/2014/main" xmlns="" id="{00000000-0008-0000-1300-000002000000}"/>
            </a:ext>
          </a:extLst>
        </xdr:cNvPr>
        <xdr:cNvSpPr txBox="1"/>
      </xdr:nvSpPr>
      <xdr:spPr>
        <a:xfrm>
          <a:off x="1717432" y="7937406"/>
          <a:ext cx="9948689" cy="562884"/>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3600" b="0" baseline="0">
              <a:solidFill>
                <a:schemeClr val="bg1"/>
              </a:solidFill>
              <a:latin typeface="Courier New" panose="02070309020205020404" pitchFamily="49" charset="0"/>
              <a:ea typeface="Adobe Ming Std L" panose="02020300000000000000"/>
              <a:cs typeface="Courier New" panose="02070309020205020404" pitchFamily="49" charset="0"/>
            </a:rPr>
            <a:t>S  E  P  T  I  E  M  B  R  E</a:t>
          </a:r>
          <a:endParaRPr lang="es" sz="36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1</xdr:col>
      <xdr:colOff>349250</xdr:colOff>
      <xdr:row>5</xdr:row>
      <xdr:rowOff>555625</xdr:rowOff>
    </xdr:from>
    <xdr:to>
      <xdr:col>1</xdr:col>
      <xdr:colOff>1324507</xdr:colOff>
      <xdr:row>11</xdr:row>
      <xdr:rowOff>344910</xdr:rowOff>
    </xdr:to>
    <xdr:pic>
      <xdr:nvPicPr>
        <xdr:cNvPr id="3" name="Imagen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1"/>
        <a:stretch>
          <a:fillRect/>
        </a:stretch>
      </xdr:blipFill>
      <xdr:spPr>
        <a:xfrm rot="16200000">
          <a:off x="-661139" y="3867889"/>
          <a:ext cx="3408785" cy="975257"/>
        </a:xfrm>
        <a:prstGeom prst="rect">
          <a:avLst/>
        </a:prstGeom>
      </xdr:spPr>
    </xdr:pic>
    <xdr:clientData/>
  </xdr:twoCellAnchor>
  <xdr:twoCellAnchor>
    <xdr:from>
      <xdr:col>1</xdr:col>
      <xdr:colOff>1174750</xdr:colOff>
      <xdr:row>3</xdr:row>
      <xdr:rowOff>920750</xdr:rowOff>
    </xdr:from>
    <xdr:to>
      <xdr:col>1</xdr:col>
      <xdr:colOff>1557612</xdr:colOff>
      <xdr:row>12</xdr:row>
      <xdr:rowOff>92352</xdr:rowOff>
    </xdr:to>
    <xdr:sp macro="" textlink="">
      <xdr:nvSpPr>
        <xdr:cNvPr id="4" name="CuadroTexto 6">
          <a:extLst>
            <a:ext uri="{FF2B5EF4-FFF2-40B4-BE49-F238E27FC236}">
              <a16:creationId xmlns:a16="http://schemas.microsoft.com/office/drawing/2014/main" xmlns="" id="{00000000-0008-0000-1300-000004000000}"/>
            </a:ext>
          </a:extLst>
        </xdr:cNvPr>
        <xdr:cNvSpPr txBox="1"/>
      </xdr:nvSpPr>
      <xdr:spPr>
        <a:xfrm rot="16200000">
          <a:off x="-902495" y="4093370"/>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10</xdr:col>
      <xdr:colOff>26096</xdr:colOff>
      <xdr:row>16</xdr:row>
      <xdr:rowOff>195720</xdr:rowOff>
    </xdr:to>
    <xdr:sp macro="" textlink="">
      <xdr:nvSpPr>
        <xdr:cNvPr id="6" name="Título" descr="Calendario del mes de enero">
          <a:extLst>
            <a:ext uri="{FF2B5EF4-FFF2-40B4-BE49-F238E27FC236}">
              <a16:creationId xmlns:a16="http://schemas.microsoft.com/office/drawing/2014/main" xmlns="" id="{00000000-0008-0000-0400-000006000000}"/>
            </a:ext>
          </a:extLst>
        </xdr:cNvPr>
        <xdr:cNvSpPr txBox="1"/>
      </xdr:nvSpPr>
      <xdr:spPr>
        <a:xfrm>
          <a:off x="0" y="7828767"/>
          <a:ext cx="11834486" cy="613254"/>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130480</xdr:rowOff>
    </xdr:to>
    <xdr:sp macro="" textlink="">
      <xdr:nvSpPr>
        <xdr:cNvPr id="8" name="Título" descr="Calendario del mes de enero">
          <a:extLst>
            <a:ext uri="{FF2B5EF4-FFF2-40B4-BE49-F238E27FC236}">
              <a16:creationId xmlns:a16="http://schemas.microsoft.com/office/drawing/2014/main" xmlns="" id="{00000000-0008-0000-0400-000008000000}"/>
            </a:ext>
          </a:extLst>
        </xdr:cNvPr>
        <xdr:cNvSpPr txBox="1"/>
      </xdr:nvSpPr>
      <xdr:spPr>
        <a:xfrm>
          <a:off x="36240" y="198861"/>
          <a:ext cx="11801916" cy="557920"/>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14" name="Imagen 13">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2"/>
        <a:stretch>
          <a:fillRect/>
        </a:stretch>
      </xdr:blipFill>
      <xdr:spPr>
        <a:xfrm rot="5400000">
          <a:off x="9489351" y="4550501"/>
          <a:ext cx="638095" cy="2176402"/>
        </a:xfrm>
        <a:prstGeom prst="rect">
          <a:avLst/>
        </a:prstGeom>
      </xdr:spPr>
    </xdr:pic>
    <xdr:clientData/>
  </xdr:twoCellAnchor>
  <xdr:twoCellAnchor editAs="oneCell">
    <xdr:from>
      <xdr:col>0</xdr:col>
      <xdr:colOff>17200</xdr:colOff>
      <xdr:row>2</xdr:row>
      <xdr:rowOff>78287</xdr:rowOff>
    </xdr:from>
    <xdr:to>
      <xdr:col>10</xdr:col>
      <xdr:colOff>52192</xdr:colOff>
      <xdr:row>13</xdr:row>
      <xdr:rowOff>926404</xdr:rowOff>
    </xdr:to>
    <xdr:pic>
      <xdr:nvPicPr>
        <xdr:cNvPr id="5" name="Imagen 4">
          <a:extLst>
            <a:ext uri="{FF2B5EF4-FFF2-40B4-BE49-F238E27FC236}">
              <a16:creationId xmlns:a16="http://schemas.microsoft.com/office/drawing/2014/main" xmlns="" id="{00000000-0008-0000-0400-000005000000}"/>
            </a:ext>
          </a:extLst>
        </xdr:cNvPr>
        <xdr:cNvPicPr>
          <a:picLocks noChangeAspect="1"/>
        </xdr:cNvPicPr>
      </xdr:nvPicPr>
      <xdr:blipFill rotWithShape="1">
        <a:blip xmlns:r="http://schemas.openxmlformats.org/officeDocument/2006/relationships" r:embed="rId3"/>
        <a:srcRect l="-1" r="-442" b="6037"/>
        <a:stretch/>
      </xdr:blipFill>
      <xdr:spPr>
        <a:xfrm>
          <a:off x="17200" y="704588"/>
          <a:ext cx="11843382" cy="709808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9</xdr:col>
      <xdr:colOff>98961</xdr:colOff>
      <xdr:row>16</xdr:row>
      <xdr:rowOff>130480</xdr:rowOff>
    </xdr:to>
    <xdr:sp macro="" textlink="">
      <xdr:nvSpPr>
        <xdr:cNvPr id="4" name="Título" descr="Calendario del mes de enero">
          <a:extLst>
            <a:ext uri="{FF2B5EF4-FFF2-40B4-BE49-F238E27FC236}">
              <a16:creationId xmlns:a16="http://schemas.microsoft.com/office/drawing/2014/main" xmlns="" id="{00000000-0008-0000-1600-000004000000}"/>
            </a:ext>
          </a:extLst>
        </xdr:cNvPr>
        <xdr:cNvSpPr txBox="1"/>
      </xdr:nvSpPr>
      <xdr:spPr>
        <a:xfrm>
          <a:off x="0" y="7829550"/>
          <a:ext cx="11748036" cy="549580"/>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16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16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39144</xdr:colOff>
      <xdr:row>0</xdr:row>
      <xdr:rowOff>195719</xdr:rowOff>
    </xdr:from>
    <xdr:to>
      <xdr:col>10</xdr:col>
      <xdr:colOff>0</xdr:colOff>
      <xdr:row>13</xdr:row>
      <xdr:rowOff>326199</xdr:rowOff>
    </xdr:to>
    <xdr:pic>
      <xdr:nvPicPr>
        <xdr:cNvPr id="9" name="Imagen 8">
          <a:extLst>
            <a:ext uri="{FF2B5EF4-FFF2-40B4-BE49-F238E27FC236}">
              <a16:creationId xmlns:a16="http://schemas.microsoft.com/office/drawing/2014/main" xmlns="" id="{00000000-0008-0000-1600-000009000000}"/>
            </a:ext>
          </a:extLst>
        </xdr:cNvPr>
        <xdr:cNvPicPr>
          <a:picLocks noChangeAspect="1"/>
        </xdr:cNvPicPr>
      </xdr:nvPicPr>
      <xdr:blipFill rotWithShape="1">
        <a:blip xmlns:r="http://schemas.openxmlformats.org/officeDocument/2006/relationships" r:embed="rId3"/>
        <a:srcRect b="8048"/>
        <a:stretch/>
      </xdr:blipFill>
      <xdr:spPr>
        <a:xfrm>
          <a:off x="39144" y="195719"/>
          <a:ext cx="11769246" cy="70067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1542807</xdr:colOff>
      <xdr:row>14</xdr:row>
      <xdr:rowOff>47531</xdr:rowOff>
    </xdr:from>
    <xdr:to>
      <xdr:col>9</xdr:col>
      <xdr:colOff>61496</xdr:colOff>
      <xdr:row>16</xdr:row>
      <xdr:rowOff>197665</xdr:rowOff>
    </xdr:to>
    <xdr:sp macro="" textlink="">
      <xdr:nvSpPr>
        <xdr:cNvPr id="8" name="Título" descr="Calendario del mes de enero">
          <a:extLst>
            <a:ext uri="{FF2B5EF4-FFF2-40B4-BE49-F238E27FC236}">
              <a16:creationId xmlns:a16="http://schemas.microsoft.com/office/drawing/2014/main" xmlns="" id="{00000000-0008-0000-1500-000008000000}"/>
            </a:ext>
          </a:extLst>
        </xdr:cNvPr>
        <xdr:cNvSpPr txBox="1"/>
      </xdr:nvSpPr>
      <xdr:spPr>
        <a:xfrm>
          <a:off x="1749182" y="7921531"/>
          <a:ext cx="9948689" cy="562884"/>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a:solidFill>
                <a:schemeClr val="bg1"/>
              </a:solidFill>
              <a:latin typeface="Courier New" panose="02070309020205020404" pitchFamily="49" charset="0"/>
              <a:ea typeface="Adobe Ming Std L" panose="02020300000000000000"/>
              <a:cs typeface="Courier New" panose="02070309020205020404" pitchFamily="49" charset="0"/>
            </a:rPr>
            <a:t>O</a:t>
          </a:r>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  C  T  U  B  R  E</a:t>
          </a:r>
          <a:endParaRPr lang="es" sz="44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1</xdr:col>
      <xdr:colOff>412751</xdr:colOff>
      <xdr:row>5</xdr:row>
      <xdr:rowOff>746126</xdr:rowOff>
    </xdr:from>
    <xdr:to>
      <xdr:col>1</xdr:col>
      <xdr:colOff>1388008</xdr:colOff>
      <xdr:row>11</xdr:row>
      <xdr:rowOff>535411</xdr:rowOff>
    </xdr:to>
    <xdr:pic>
      <xdr:nvPicPr>
        <xdr:cNvPr id="9" name="Imagen 8">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1"/>
        <a:stretch>
          <a:fillRect/>
        </a:stretch>
      </xdr:blipFill>
      <xdr:spPr>
        <a:xfrm rot="16200000">
          <a:off x="-593668" y="4022671"/>
          <a:ext cx="3384972" cy="975257"/>
        </a:xfrm>
        <a:prstGeom prst="rect">
          <a:avLst/>
        </a:prstGeom>
      </xdr:spPr>
    </xdr:pic>
    <xdr:clientData/>
  </xdr:twoCellAnchor>
  <xdr:twoCellAnchor>
    <xdr:from>
      <xdr:col>1</xdr:col>
      <xdr:colOff>1238250</xdr:colOff>
      <xdr:row>4</xdr:row>
      <xdr:rowOff>206375</xdr:rowOff>
    </xdr:from>
    <xdr:to>
      <xdr:col>1</xdr:col>
      <xdr:colOff>1621112</xdr:colOff>
      <xdr:row>13</xdr:row>
      <xdr:rowOff>76477</xdr:rowOff>
    </xdr:to>
    <xdr:sp macro="" textlink="">
      <xdr:nvSpPr>
        <xdr:cNvPr id="4" name="CuadroTexto 6">
          <a:extLst>
            <a:ext uri="{FF2B5EF4-FFF2-40B4-BE49-F238E27FC236}">
              <a16:creationId xmlns:a16="http://schemas.microsoft.com/office/drawing/2014/main" xmlns="" id="{00000000-0008-0000-1500-000004000000}"/>
            </a:ext>
          </a:extLst>
        </xdr:cNvPr>
        <xdr:cNvSpPr txBox="1"/>
      </xdr:nvSpPr>
      <xdr:spPr>
        <a:xfrm rot="16200000">
          <a:off x="-838995" y="4331495"/>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10</xdr:col>
      <xdr:colOff>78288</xdr:colOff>
      <xdr:row>16</xdr:row>
      <xdr:rowOff>130480</xdr:rowOff>
    </xdr:to>
    <xdr:sp macro="" textlink="">
      <xdr:nvSpPr>
        <xdr:cNvPr id="4" name="Título" descr="Calendario del mes de enero">
          <a:extLst>
            <a:ext uri="{FF2B5EF4-FFF2-40B4-BE49-F238E27FC236}">
              <a16:creationId xmlns:a16="http://schemas.microsoft.com/office/drawing/2014/main" xmlns="" id="{00000000-0008-0000-1800-000004000000}"/>
            </a:ext>
          </a:extLst>
        </xdr:cNvPr>
        <xdr:cNvSpPr txBox="1"/>
      </xdr:nvSpPr>
      <xdr:spPr>
        <a:xfrm>
          <a:off x="0" y="7828767"/>
          <a:ext cx="11886678" cy="548014"/>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18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39144</xdr:colOff>
      <xdr:row>2</xdr:row>
      <xdr:rowOff>13048</xdr:rowOff>
    </xdr:from>
    <xdr:to>
      <xdr:col>10</xdr:col>
      <xdr:colOff>78288</xdr:colOff>
      <xdr:row>13</xdr:row>
      <xdr:rowOff>313151</xdr:rowOff>
    </xdr:to>
    <xdr:pic>
      <xdr:nvPicPr>
        <xdr:cNvPr id="9" name="Imagen 8">
          <a:extLst>
            <a:ext uri="{FF2B5EF4-FFF2-40B4-BE49-F238E27FC236}">
              <a16:creationId xmlns:a16="http://schemas.microsoft.com/office/drawing/2014/main" xmlns="" id="{00000000-0008-0000-1800-000009000000}"/>
            </a:ext>
          </a:extLst>
        </xdr:cNvPr>
        <xdr:cNvPicPr>
          <a:picLocks noChangeAspect="1"/>
        </xdr:cNvPicPr>
      </xdr:nvPicPr>
      <xdr:blipFill rotWithShape="1">
        <a:blip xmlns:r="http://schemas.openxmlformats.org/officeDocument/2006/relationships" r:embed="rId3"/>
        <a:srcRect r="-220" b="8892"/>
        <a:stretch/>
      </xdr:blipFill>
      <xdr:spPr>
        <a:xfrm>
          <a:off x="39144" y="639349"/>
          <a:ext cx="11847534" cy="65500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1526932</xdr:colOff>
      <xdr:row>14</xdr:row>
      <xdr:rowOff>63406</xdr:rowOff>
    </xdr:from>
    <xdr:to>
      <xdr:col>9</xdr:col>
      <xdr:colOff>45621</xdr:colOff>
      <xdr:row>17</xdr:row>
      <xdr:rowOff>7165</xdr:rowOff>
    </xdr:to>
    <xdr:sp macro="" textlink="">
      <xdr:nvSpPr>
        <xdr:cNvPr id="5" name="Título" descr="Calendario del mes de enero">
          <a:extLst>
            <a:ext uri="{FF2B5EF4-FFF2-40B4-BE49-F238E27FC236}">
              <a16:creationId xmlns:a16="http://schemas.microsoft.com/office/drawing/2014/main" xmlns="" id="{00000000-0008-0000-1700-000005000000}"/>
            </a:ext>
          </a:extLst>
        </xdr:cNvPr>
        <xdr:cNvSpPr txBox="1"/>
      </xdr:nvSpPr>
      <xdr:spPr>
        <a:xfrm>
          <a:off x="1733307" y="7937406"/>
          <a:ext cx="9948689" cy="562884"/>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a:solidFill>
                <a:schemeClr val="bg1"/>
              </a:solidFill>
              <a:latin typeface="Courier New" panose="02070309020205020404" pitchFamily="49" charset="0"/>
              <a:ea typeface="Adobe Ming Std L" panose="02020300000000000000"/>
              <a:cs typeface="Courier New" panose="02070309020205020404" pitchFamily="49" charset="0"/>
            </a:rPr>
            <a:t>N  O  V  I  E  M  B  R  E</a:t>
          </a:r>
        </a:p>
      </xdr:txBody>
    </xdr:sp>
    <xdr:clientData/>
  </xdr:twoCellAnchor>
  <xdr:twoCellAnchor editAs="oneCell">
    <xdr:from>
      <xdr:col>1</xdr:col>
      <xdr:colOff>333379</xdr:colOff>
      <xdr:row>5</xdr:row>
      <xdr:rowOff>850308</xdr:rowOff>
    </xdr:from>
    <xdr:to>
      <xdr:col>1</xdr:col>
      <xdr:colOff>1308636</xdr:colOff>
      <xdr:row>11</xdr:row>
      <xdr:rowOff>639593</xdr:rowOff>
    </xdr:to>
    <xdr:pic>
      <xdr:nvPicPr>
        <xdr:cNvPr id="7" name="Imagen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1"/>
        <a:stretch>
          <a:fillRect/>
        </a:stretch>
      </xdr:blipFill>
      <xdr:spPr>
        <a:xfrm rot="16200000">
          <a:off x="-688419" y="4164060"/>
          <a:ext cx="3405808" cy="975257"/>
        </a:xfrm>
        <a:prstGeom prst="rect">
          <a:avLst/>
        </a:prstGeom>
      </xdr:spPr>
    </xdr:pic>
    <xdr:clientData/>
  </xdr:twoCellAnchor>
  <xdr:twoCellAnchor>
    <xdr:from>
      <xdr:col>1</xdr:col>
      <xdr:colOff>1127127</xdr:colOff>
      <xdr:row>5</xdr:row>
      <xdr:rowOff>51596</xdr:rowOff>
    </xdr:from>
    <xdr:to>
      <xdr:col>1</xdr:col>
      <xdr:colOff>1509989</xdr:colOff>
      <xdr:row>13</xdr:row>
      <xdr:rowOff>239198</xdr:rowOff>
    </xdr:to>
    <xdr:sp macro="" textlink="">
      <xdr:nvSpPr>
        <xdr:cNvPr id="4" name="CuadroTexto 6">
          <a:extLst>
            <a:ext uri="{FF2B5EF4-FFF2-40B4-BE49-F238E27FC236}">
              <a16:creationId xmlns:a16="http://schemas.microsoft.com/office/drawing/2014/main" xmlns="" id="{00000000-0008-0000-1700-000004000000}"/>
            </a:ext>
          </a:extLst>
        </xdr:cNvPr>
        <xdr:cNvSpPr txBox="1"/>
      </xdr:nvSpPr>
      <xdr:spPr>
        <a:xfrm rot="16200000">
          <a:off x="-958055" y="4379122"/>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10</xdr:col>
      <xdr:colOff>10438</xdr:colOff>
      <xdr:row>16</xdr:row>
      <xdr:rowOff>198328</xdr:rowOff>
    </xdr:to>
    <xdr:sp macro="" textlink="">
      <xdr:nvSpPr>
        <xdr:cNvPr id="4" name="Título" descr="Calendario del mes de enero">
          <a:extLst>
            <a:ext uri="{FF2B5EF4-FFF2-40B4-BE49-F238E27FC236}">
              <a16:creationId xmlns:a16="http://schemas.microsoft.com/office/drawing/2014/main" xmlns="" id="{00000000-0008-0000-1A00-000004000000}"/>
            </a:ext>
          </a:extLst>
        </xdr:cNvPr>
        <xdr:cNvSpPr txBox="1"/>
      </xdr:nvSpPr>
      <xdr:spPr>
        <a:xfrm>
          <a:off x="0" y="7776575"/>
          <a:ext cx="11847534" cy="615863"/>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1A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1A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0</xdr:colOff>
      <xdr:row>2</xdr:row>
      <xdr:rowOff>0</xdr:rowOff>
    </xdr:from>
    <xdr:to>
      <xdr:col>10</xdr:col>
      <xdr:colOff>13048</xdr:colOff>
      <xdr:row>13</xdr:row>
      <xdr:rowOff>665445</xdr:rowOff>
    </xdr:to>
    <xdr:pic>
      <xdr:nvPicPr>
        <xdr:cNvPr id="8" name="Imagen 7">
          <a:extLst>
            <a:ext uri="{FF2B5EF4-FFF2-40B4-BE49-F238E27FC236}">
              <a16:creationId xmlns:a16="http://schemas.microsoft.com/office/drawing/2014/main" xmlns="" id="{00000000-0008-0000-1A00-000008000000}"/>
            </a:ext>
          </a:extLst>
        </xdr:cNvPr>
        <xdr:cNvPicPr>
          <a:picLocks noChangeAspect="1"/>
        </xdr:cNvPicPr>
      </xdr:nvPicPr>
      <xdr:blipFill rotWithShape="1">
        <a:blip xmlns:r="http://schemas.openxmlformats.org/officeDocument/2006/relationships" r:embed="rId3"/>
        <a:srcRect r="110" b="9864"/>
        <a:stretch/>
      </xdr:blipFill>
      <xdr:spPr>
        <a:xfrm>
          <a:off x="0" y="626301"/>
          <a:ext cx="11821438" cy="691541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5493</xdr:colOff>
      <xdr:row>14</xdr:row>
      <xdr:rowOff>61869</xdr:rowOff>
    </xdr:from>
    <xdr:to>
      <xdr:col>8</xdr:col>
      <xdr:colOff>1381682</xdr:colOff>
      <xdr:row>16</xdr:row>
      <xdr:rowOff>194592</xdr:rowOff>
    </xdr:to>
    <xdr:sp macro="" textlink="">
      <xdr:nvSpPr>
        <xdr:cNvPr id="5" name="Título" descr="Calendario del mes de enero">
          <a:extLst>
            <a:ext uri="{FF2B5EF4-FFF2-40B4-BE49-F238E27FC236}">
              <a16:creationId xmlns:a16="http://schemas.microsoft.com/office/drawing/2014/main" xmlns="" id="{00000000-0008-0000-1900-000005000000}"/>
            </a:ext>
          </a:extLst>
        </xdr:cNvPr>
        <xdr:cNvSpPr txBox="1"/>
      </xdr:nvSpPr>
      <xdr:spPr>
        <a:xfrm>
          <a:off x="1879767" y="7881587"/>
          <a:ext cx="9948689" cy="562884"/>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000" b="0">
              <a:solidFill>
                <a:schemeClr val="bg1"/>
              </a:solidFill>
              <a:latin typeface="Courier New" panose="02070309020205020404" pitchFamily="49" charset="0"/>
              <a:ea typeface="Adobe Ming Std L" panose="02020300000000000000"/>
              <a:cs typeface="Courier New" panose="02070309020205020404" pitchFamily="49" charset="0"/>
            </a:rPr>
            <a:t>D</a:t>
          </a:r>
          <a:r>
            <a:rPr lang="es" sz="4000" b="0" baseline="0">
              <a:solidFill>
                <a:schemeClr val="bg1"/>
              </a:solidFill>
              <a:latin typeface="Courier New" panose="02070309020205020404" pitchFamily="49" charset="0"/>
              <a:ea typeface="Adobe Ming Std L" panose="02020300000000000000"/>
              <a:cs typeface="Courier New" panose="02070309020205020404" pitchFamily="49" charset="0"/>
            </a:rPr>
            <a:t>  I  C  I  E  M  B  R  E</a:t>
          </a:r>
          <a:endParaRPr lang="es" sz="40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1</xdr:col>
      <xdr:colOff>371883</xdr:colOff>
      <xdr:row>5</xdr:row>
      <xdr:rowOff>836725</xdr:rowOff>
    </xdr:from>
    <xdr:to>
      <xdr:col>1</xdr:col>
      <xdr:colOff>1347140</xdr:colOff>
      <xdr:row>11</xdr:row>
      <xdr:rowOff>650591</xdr:rowOff>
    </xdr:to>
    <xdr:pic>
      <xdr:nvPicPr>
        <xdr:cNvPr id="7" name="Imagen 6">
          <a:extLst>
            <a:ext uri="{FF2B5EF4-FFF2-40B4-BE49-F238E27FC236}">
              <a16:creationId xmlns:a16="http://schemas.microsoft.com/office/drawing/2014/main" xmlns="" id="{00000000-0008-0000-1900-000007000000}"/>
            </a:ext>
          </a:extLst>
        </xdr:cNvPr>
        <xdr:cNvPicPr>
          <a:picLocks noChangeAspect="1"/>
        </xdr:cNvPicPr>
      </xdr:nvPicPr>
      <xdr:blipFill>
        <a:blip xmlns:r="http://schemas.openxmlformats.org/officeDocument/2006/relationships" r:embed="rId1"/>
        <a:stretch>
          <a:fillRect/>
        </a:stretch>
      </xdr:blipFill>
      <xdr:spPr>
        <a:xfrm rot="16200000">
          <a:off x="-654110" y="4144532"/>
          <a:ext cx="3424992" cy="975257"/>
        </a:xfrm>
        <a:prstGeom prst="rect">
          <a:avLst/>
        </a:prstGeom>
      </xdr:spPr>
    </xdr:pic>
    <xdr:clientData/>
  </xdr:twoCellAnchor>
  <xdr:twoCellAnchor>
    <xdr:from>
      <xdr:col>1</xdr:col>
      <xdr:colOff>1216744</xdr:colOff>
      <xdr:row>4</xdr:row>
      <xdr:rowOff>203815</xdr:rowOff>
    </xdr:from>
    <xdr:to>
      <xdr:col>1</xdr:col>
      <xdr:colOff>1599606</xdr:colOff>
      <xdr:row>13</xdr:row>
      <xdr:rowOff>73917</xdr:rowOff>
    </xdr:to>
    <xdr:sp macro="" textlink="">
      <xdr:nvSpPr>
        <xdr:cNvPr id="4" name="CuadroTexto 6">
          <a:extLst>
            <a:ext uri="{FF2B5EF4-FFF2-40B4-BE49-F238E27FC236}">
              <a16:creationId xmlns:a16="http://schemas.microsoft.com/office/drawing/2014/main" xmlns="" id="{00000000-0008-0000-1900-000004000000}"/>
            </a:ext>
          </a:extLst>
        </xdr:cNvPr>
        <xdr:cNvSpPr txBox="1"/>
      </xdr:nvSpPr>
      <xdr:spPr>
        <a:xfrm rot="16200000">
          <a:off x="-860501" y="4328935"/>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B5A3A68-639D-4C34-9F0F-B517E1426B40}"/>
            </a:ext>
          </a:extLst>
        </xdr:cNvPr>
        <xdr:cNvPicPr>
          <a:picLocks noChangeAspect="1"/>
        </xdr:cNvPicPr>
      </xdr:nvPicPr>
      <xdr:blipFill>
        <a:blip xmlns:r="http://schemas.openxmlformats.org/officeDocument/2006/relationships" r:embed="rId1"/>
        <a:stretch>
          <a:fillRect/>
        </a:stretch>
      </xdr:blipFill>
      <xdr:spPr>
        <a:xfrm>
          <a:off x="1934441" y="6588454"/>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3ADC35D4-33FB-4502-9206-10687F2F7CF3}"/>
            </a:ext>
          </a:extLst>
        </xdr:cNvPr>
        <xdr:cNvPicPr>
          <a:picLocks noChangeAspect="1"/>
        </xdr:cNvPicPr>
      </xdr:nvPicPr>
      <xdr:blipFill>
        <a:blip xmlns:r="http://schemas.openxmlformats.org/officeDocument/2006/relationships" r:embed="rId1"/>
        <a:stretch>
          <a:fillRect/>
        </a:stretch>
      </xdr:blipFill>
      <xdr:spPr>
        <a:xfrm>
          <a:off x="3257356" y="6642586"/>
          <a:ext cx="276190" cy="219296"/>
        </a:xfrm>
        <a:prstGeom prst="rect">
          <a:avLst/>
        </a:prstGeom>
      </xdr:spPr>
    </xdr:pic>
    <xdr:clientData/>
  </xdr:twoCellAnchor>
  <xdr:twoCellAnchor editAs="oneCell">
    <xdr:from>
      <xdr:col>0</xdr:col>
      <xdr:colOff>50131</xdr:colOff>
      <xdr:row>20</xdr:row>
      <xdr:rowOff>84701</xdr:rowOff>
    </xdr:from>
    <xdr:to>
      <xdr:col>9</xdr:col>
      <xdr:colOff>69180</xdr:colOff>
      <xdr:row>22</xdr:row>
      <xdr:rowOff>91386</xdr:rowOff>
    </xdr:to>
    <xdr:sp macro="" textlink="">
      <xdr:nvSpPr>
        <xdr:cNvPr id="5" name="Título" descr="Calendario del mes de enero">
          <a:extLst>
            <a:ext uri="{FF2B5EF4-FFF2-40B4-BE49-F238E27FC236}">
              <a16:creationId xmlns:a16="http://schemas.microsoft.com/office/drawing/2014/main" xmlns="" id="{116518FC-E62F-4E7F-9063-85F5547B695D}"/>
            </a:ext>
          </a:extLst>
        </xdr:cNvPr>
        <xdr:cNvSpPr txBox="1"/>
      </xdr:nvSpPr>
      <xdr:spPr>
        <a:xfrm>
          <a:off x="50131" y="9142976"/>
          <a:ext cx="11668124" cy="425785"/>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xdr:from>
      <xdr:col>2</xdr:col>
      <xdr:colOff>159418</xdr:colOff>
      <xdr:row>2</xdr:row>
      <xdr:rowOff>135943</xdr:rowOff>
    </xdr:from>
    <xdr:to>
      <xdr:col>10</xdr:col>
      <xdr:colOff>427790</xdr:colOff>
      <xdr:row>9</xdr:row>
      <xdr:rowOff>279413</xdr:rowOff>
    </xdr:to>
    <xdr:sp macro="" textlink="">
      <xdr:nvSpPr>
        <xdr:cNvPr id="6" name="Título 1">
          <a:extLst>
            <a:ext uri="{FF2B5EF4-FFF2-40B4-BE49-F238E27FC236}">
              <a16:creationId xmlns:a16="http://schemas.microsoft.com/office/drawing/2014/main" xmlns="" id="{B058950E-80C3-4316-B58E-512FD3C559AE}"/>
            </a:ext>
          </a:extLst>
        </xdr:cNvPr>
        <xdr:cNvSpPr txBox="1">
          <a:spLocks/>
        </xdr:cNvSpPr>
      </xdr:nvSpPr>
      <xdr:spPr>
        <a:xfrm>
          <a:off x="2002966" y="735096"/>
          <a:ext cx="10254259" cy="3984196"/>
        </a:xfrm>
        <a:prstGeom prst="rect">
          <a:avLst/>
        </a:prstGeom>
      </xdr:spPr>
      <xdr:txBody>
        <a:bodyPr vert="horz" wrap="square" lIns="91440" tIns="45720" rIns="91440" bIns="45720" rtlCol="0" anchor="t">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3" algn="l"/>
          <a:r>
            <a:rPr lang="es-MX" sz="6000" spc="600">
              <a:solidFill>
                <a:sysClr val="windowText" lastClr="000000"/>
              </a:solidFill>
              <a:latin typeface="Edwardian Script ITC" panose="030303020407070D0804" pitchFamily="66" charset="0"/>
              <a:ea typeface="Adobe Ming Std L" panose="02020300000000000000" pitchFamily="18" charset="-128"/>
            </a:rPr>
            <a:t>Calendario         </a:t>
          </a:r>
          <a:r>
            <a:rPr lang="es-MX" sz="7200" spc="600">
              <a:solidFill>
                <a:sysClr val="windowText" lastClr="000000"/>
              </a:solidFill>
              <a:latin typeface="Yu Gothic Light" panose="020B0300000000000000" pitchFamily="34" charset="-128"/>
              <a:ea typeface="Yu Gothic Light" panose="020B0300000000000000" pitchFamily="34" charset="-128"/>
            </a:rPr>
            <a:t>2  </a:t>
          </a:r>
          <a:r>
            <a:rPr lang="es-MX" sz="7200" spc="600" baseline="0">
              <a:solidFill>
                <a:sysClr val="windowText" lastClr="000000"/>
              </a:solidFill>
              <a:latin typeface="Yu Gothic Light" panose="020B0300000000000000" pitchFamily="34" charset="-128"/>
              <a:ea typeface="Yu Gothic Light" panose="020B0300000000000000" pitchFamily="34" charset="-128"/>
            </a:rPr>
            <a:t> </a:t>
          </a:r>
          <a:r>
            <a:rPr lang="es-MX" sz="7200" spc="600">
              <a:solidFill>
                <a:sysClr val="windowText" lastClr="000000"/>
              </a:solidFill>
              <a:latin typeface="Yu Gothic Light" panose="020B0300000000000000" pitchFamily="34" charset="-128"/>
              <a:ea typeface="Yu Gothic Light" panose="020B0300000000000000" pitchFamily="34" charset="-128"/>
            </a:rPr>
            <a:t>2</a:t>
          </a:r>
          <a:endParaRPr lang="es-MX" sz="4400" spc="600" baseline="0">
            <a:solidFill>
              <a:sysClr val="windowText" lastClr="000000"/>
            </a:solidFill>
            <a:latin typeface="Yu Gothic Light" panose="020B0300000000000000" pitchFamily="34" charset="-128"/>
            <a:ea typeface="Yu Gothic Light" panose="020B0300000000000000" pitchFamily="34" charset="-128"/>
          </a:endParaRPr>
        </a:p>
      </xdr:txBody>
    </xdr:sp>
    <xdr:clientData/>
  </xdr:twoCellAnchor>
  <xdr:twoCellAnchor editAs="oneCell">
    <xdr:from>
      <xdr:col>7</xdr:col>
      <xdr:colOff>372655</xdr:colOff>
      <xdr:row>3</xdr:row>
      <xdr:rowOff>256562</xdr:rowOff>
    </xdr:from>
    <xdr:to>
      <xdr:col>7</xdr:col>
      <xdr:colOff>1178597</xdr:colOff>
      <xdr:row>4</xdr:row>
      <xdr:rowOff>108375</xdr:rowOff>
    </xdr:to>
    <xdr:pic>
      <xdr:nvPicPr>
        <xdr:cNvPr id="7" name="Picture 4" descr="Resultado de imagen para icf unam">
          <a:extLst>
            <a:ext uri="{FF2B5EF4-FFF2-40B4-BE49-F238E27FC236}">
              <a16:creationId xmlns:a16="http://schemas.microsoft.com/office/drawing/2014/main" xmlns="" id="{31D55FB6-E221-4DBA-818C-42777529196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r="48587" b="3114"/>
        <a:stretch/>
      </xdr:blipFill>
      <xdr:spPr bwMode="auto">
        <a:xfrm>
          <a:off x="9243117" y="1106485"/>
          <a:ext cx="805942" cy="80919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1331169</xdr:colOff>
      <xdr:row>4</xdr:row>
      <xdr:rowOff>162827</xdr:rowOff>
    </xdr:from>
    <xdr:to>
      <xdr:col>10</xdr:col>
      <xdr:colOff>1001205</xdr:colOff>
      <xdr:row>5</xdr:row>
      <xdr:rowOff>187516</xdr:rowOff>
    </xdr:to>
    <xdr:sp macro="" textlink="">
      <xdr:nvSpPr>
        <xdr:cNvPr id="8" name="CuadroTexto 6">
          <a:extLst>
            <a:ext uri="{FF2B5EF4-FFF2-40B4-BE49-F238E27FC236}">
              <a16:creationId xmlns:a16="http://schemas.microsoft.com/office/drawing/2014/main" xmlns="" id="{EA5D3461-188E-46D9-BE21-18A8D9D971F4}"/>
            </a:ext>
          </a:extLst>
        </xdr:cNvPr>
        <xdr:cNvSpPr txBox="1"/>
      </xdr:nvSpPr>
      <xdr:spPr>
        <a:xfrm>
          <a:off x="7388092" y="1957923"/>
          <a:ext cx="5482728" cy="268920"/>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1200" b="1">
              <a:latin typeface="Courier New" panose="02070309020205020404" pitchFamily="49" charset="0"/>
              <a:ea typeface="Adobe Myungjo Std M" panose="02020600000000000000" pitchFamily="18" charset="-128"/>
              <a:cs typeface="Courier New" panose="02070309020205020404" pitchFamily="49" charset="0"/>
            </a:rPr>
            <a:t>INSTITUTO</a:t>
          </a:r>
          <a:r>
            <a:rPr lang="es-MX" sz="1200" b="1"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1200" b="1">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twoCellAnchor editAs="oneCell">
    <xdr:from>
      <xdr:col>0</xdr:col>
      <xdr:colOff>0</xdr:colOff>
      <xdr:row>15</xdr:row>
      <xdr:rowOff>98907</xdr:rowOff>
    </xdr:from>
    <xdr:to>
      <xdr:col>8</xdr:col>
      <xdr:colOff>1299307</xdr:colOff>
      <xdr:row>20</xdr:row>
      <xdr:rowOff>173698</xdr:rowOff>
    </xdr:to>
    <xdr:pic>
      <xdr:nvPicPr>
        <xdr:cNvPr id="9" name="Imagen 8">
          <a:extLst>
            <a:ext uri="{FF2B5EF4-FFF2-40B4-BE49-F238E27FC236}">
              <a16:creationId xmlns:a16="http://schemas.microsoft.com/office/drawing/2014/main" xmlns="" id="{FDBEFD60-0E54-4A4F-81D9-7EDF2444AA87}"/>
            </a:ext>
          </a:extLst>
        </xdr:cNvPr>
        <xdr:cNvPicPr>
          <a:picLocks noChangeAspect="1"/>
        </xdr:cNvPicPr>
      </xdr:nvPicPr>
      <xdr:blipFill>
        <a:blip xmlns:r="http://schemas.openxmlformats.org/officeDocument/2006/relationships" r:embed="rId3"/>
        <a:stretch>
          <a:fillRect/>
        </a:stretch>
      </xdr:blipFill>
      <xdr:spPr>
        <a:xfrm>
          <a:off x="0" y="8119445"/>
          <a:ext cx="11576538" cy="1012638"/>
        </a:xfrm>
        <a:prstGeom prst="rect">
          <a:avLst/>
        </a:prstGeom>
      </xdr:spPr>
    </xdr:pic>
    <xdr:clientData/>
  </xdr:twoCellAnchor>
  <xdr:twoCellAnchor>
    <xdr:from>
      <xdr:col>1</xdr:col>
      <xdr:colOff>351233</xdr:colOff>
      <xdr:row>15</xdr:row>
      <xdr:rowOff>56550</xdr:rowOff>
    </xdr:from>
    <xdr:to>
      <xdr:col>8</xdr:col>
      <xdr:colOff>1318616</xdr:colOff>
      <xdr:row>21</xdr:row>
      <xdr:rowOff>16305</xdr:rowOff>
    </xdr:to>
    <xdr:sp macro="" textlink="">
      <xdr:nvSpPr>
        <xdr:cNvPr id="21" name="CuadroTexto 6">
          <a:extLst>
            <a:ext uri="{FF2B5EF4-FFF2-40B4-BE49-F238E27FC236}">
              <a16:creationId xmlns:a16="http://schemas.microsoft.com/office/drawing/2014/main" xmlns="" id="{76E3638B-C92E-438C-A2A5-7CFA4CAE6ADD}"/>
            </a:ext>
          </a:extLst>
        </xdr:cNvPr>
        <xdr:cNvSpPr txBox="1"/>
      </xdr:nvSpPr>
      <xdr:spPr>
        <a:xfrm>
          <a:off x="554576" y="8061831"/>
          <a:ext cx="11027495" cy="1244025"/>
        </a:xfrm>
        <a:prstGeom prst="rect">
          <a:avLst/>
        </a:prstGeom>
        <a:noFill/>
      </xdr:spPr>
      <xdr:txBody>
        <a:bodyPr wrap="square" rtlCol="0" anchor="ctr">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800" b="1" kern="1200" baseline="0">
              <a:solidFill>
                <a:schemeClr val="tx1"/>
              </a:solidFill>
              <a:latin typeface="Monotype Corsiva" panose="03010101010201010101" pitchFamily="66" charset="0"/>
              <a:ea typeface="Adobe Myungjo Std M" panose="02020600000000000000" pitchFamily="18" charset="-128"/>
              <a:cs typeface="+mn-cs"/>
            </a:rPr>
            <a:t>Grupo de Espectroscopia</a:t>
          </a:r>
        </a:p>
        <a:p>
          <a:pPr marL="0" marR="0" indent="0" algn="ctr" defTabSz="914400" rtl="0" eaLnBrk="1" fontAlgn="auto" latinLnBrk="0" hangingPunct="1">
            <a:lnSpc>
              <a:spcPct val="100000"/>
            </a:lnSpc>
            <a:spcBef>
              <a:spcPts val="0"/>
            </a:spcBef>
            <a:spcAft>
              <a:spcPts val="0"/>
            </a:spcAft>
            <a:buClrTx/>
            <a:buSzTx/>
            <a:buFontTx/>
            <a:buNone/>
            <a:tabLst/>
            <a:defRPr/>
          </a:pPr>
          <a:r>
            <a:rPr lang="en-US" sz="1400" b="0" i="0" kern="1200" cap="all">
              <a:solidFill>
                <a:schemeClr val="tx1"/>
              </a:solidFill>
              <a:effectLst/>
              <a:latin typeface="Bahnschrift Light Condensed" panose="020B0502040204020203" pitchFamily="34" charset="0"/>
              <a:ea typeface="+mn-ea"/>
              <a:cs typeface="+mn-cs"/>
            </a:rPr>
            <a:t>LABORATORIO DE ESPECTROSCOPIA: FTIR Y DE MASAS / DE EMISIÓN ÓPTICA / RAMAN Y PLASMAS ATMOSFÉRICOS</a:t>
          </a:r>
        </a:p>
        <a:p>
          <a:pPr algn="ctr"/>
          <a:r>
            <a:rPr lang="en-US" sz="1100" b="0" i="0" kern="1200">
              <a:solidFill>
                <a:schemeClr val="tx1"/>
              </a:solidFill>
              <a:effectLst/>
              <a:latin typeface="+mn-lt"/>
              <a:ea typeface="+mn-ea"/>
              <a:cs typeface="+mn-cs"/>
            </a:rPr>
            <a:t>Av. Universidad s/n, Col. Chamilpa, Cuernavaca, Morelos, 62210, México.</a:t>
          </a:r>
          <a:endParaRPr lang="en-US" sz="1100" b="0" i="0" u="none" strike="noStrike" kern="1200">
            <a:solidFill>
              <a:schemeClr val="tx1"/>
            </a:solidFill>
            <a:effectLst/>
            <a:latin typeface="+mn-lt"/>
            <a:ea typeface="+mn-ea"/>
            <a:cs typeface="+mn-cs"/>
          </a:endParaRPr>
        </a:p>
        <a:p>
          <a:pPr algn="l"/>
          <a:r>
            <a:rPr lang="en-US" sz="1100" b="0" i="0" u="none" strike="noStrike" kern="1200">
              <a:solidFill>
                <a:schemeClr val="tx1"/>
              </a:solidFill>
              <a:effectLst/>
              <a:latin typeface="+mn-lt"/>
              <a:ea typeface="+mn-ea"/>
              <a:cs typeface="+mn-cs"/>
            </a:rPr>
            <a:t>             Teléfono: </a:t>
          </a:r>
          <a:r>
            <a:rPr lang="en-US" sz="1100" b="1" i="0" u="none" strike="noStrike" kern="1200">
              <a:solidFill>
                <a:schemeClr val="tx1"/>
              </a:solidFill>
              <a:effectLst/>
              <a:latin typeface="+mn-lt"/>
              <a:ea typeface="+mn-ea"/>
              <a:cs typeface="+mn-cs"/>
            </a:rPr>
            <a:t>Cuernavaca </a:t>
          </a:r>
          <a:r>
            <a:rPr lang="en-US" sz="1100" b="0" i="0" u="none" strike="noStrike" kern="1200">
              <a:solidFill>
                <a:schemeClr val="accent5"/>
              </a:solidFill>
              <a:effectLst/>
              <a:latin typeface="+mn-lt"/>
              <a:ea typeface="+mn-ea"/>
              <a:cs typeface="+mn-cs"/>
            </a:rPr>
            <a:t>(777) 3291-759</a:t>
          </a:r>
          <a:r>
            <a:rPr lang="en-US" sz="1100" b="0" i="0" u="none" strike="noStrike" kern="1200">
              <a:solidFill>
                <a:schemeClr val="tx1"/>
              </a:solidFill>
              <a:effectLst/>
              <a:latin typeface="+mn-lt"/>
              <a:ea typeface="+mn-ea"/>
              <a:cs typeface="+mn-cs"/>
            </a:rPr>
            <a:t> </a:t>
          </a:r>
          <a:r>
            <a:rPr lang="en-US" sz="1100" b="1" i="0" u="none" strike="noStrike" kern="1200">
              <a:solidFill>
                <a:schemeClr val="tx1"/>
              </a:solidFill>
              <a:effectLst/>
              <a:latin typeface="+mn-lt"/>
              <a:ea typeface="+mn-ea"/>
              <a:cs typeface="+mn-cs"/>
            </a:rPr>
            <a:t>CDMX</a:t>
          </a:r>
          <a:r>
            <a:rPr lang="en-US" sz="1100" b="0" i="0" u="none" strike="noStrike" kern="1200">
              <a:solidFill>
                <a:schemeClr val="tx1"/>
              </a:solidFill>
              <a:effectLst/>
              <a:latin typeface="+mn-lt"/>
              <a:ea typeface="+mn-ea"/>
              <a:cs typeface="+mn-cs"/>
            </a:rPr>
            <a:t> :</a:t>
          </a:r>
          <a:r>
            <a:rPr lang="en-US" sz="1100" b="0" i="0" u="none" strike="noStrike" kern="1200">
              <a:solidFill>
                <a:schemeClr val="accent5"/>
              </a:solidFill>
              <a:effectLst/>
              <a:latin typeface="+mn-lt"/>
              <a:ea typeface="+mn-ea"/>
              <a:cs typeface="+mn-cs"/>
            </a:rPr>
            <a:t>(55) 5622-7759  </a:t>
          </a:r>
          <a:r>
            <a:rPr lang="en-US" sz="1100" b="1" i="0" u="none" strike="noStrike" kern="1200">
              <a:solidFill>
                <a:schemeClr val="tx1"/>
              </a:solidFill>
              <a:effectLst/>
              <a:latin typeface="+mn-lt"/>
              <a:ea typeface="+mn-ea"/>
              <a:cs typeface="+mn-cs"/>
            </a:rPr>
            <a:t>Red Laboratorio UNAM</a:t>
          </a:r>
          <a:r>
            <a:rPr lang="en-US" sz="1100" b="0" i="0" u="none" strike="noStrike" kern="1200">
              <a:solidFill>
                <a:schemeClr val="tx1"/>
              </a:solidFill>
              <a:effectLst/>
              <a:latin typeface="+mn-lt"/>
              <a:ea typeface="+mn-ea"/>
              <a:cs typeface="+mn-cs"/>
            </a:rPr>
            <a:t>:</a:t>
          </a:r>
          <a:r>
            <a:rPr lang="en-US" sz="1100" b="0" i="0" u="none" strike="noStrike" kern="1200">
              <a:solidFill>
                <a:schemeClr val="accent5"/>
              </a:solidFill>
              <a:effectLst/>
              <a:latin typeface="+mn-lt"/>
              <a:ea typeface="+mn-ea"/>
              <a:cs typeface="+mn-cs"/>
            </a:rPr>
            <a:t>27759</a:t>
          </a:r>
          <a:r>
            <a:rPr lang="en-US" sz="1100" b="0" i="0" u="none" strike="noStrike" kern="1200">
              <a:solidFill>
                <a:schemeClr val="tx1"/>
              </a:solidFill>
              <a:effectLst/>
              <a:latin typeface="+mn-lt"/>
              <a:ea typeface="+mn-ea"/>
              <a:cs typeface="+mn-cs"/>
            </a:rPr>
            <a:t>  </a:t>
          </a:r>
          <a:r>
            <a:rPr lang="en-US" sz="1100" b="1" i="0" u="none" strike="noStrike" kern="1200">
              <a:solidFill>
                <a:schemeClr val="tx1"/>
              </a:solidFill>
              <a:effectLst/>
              <a:latin typeface="+mn-lt"/>
              <a:ea typeface="+mn-ea"/>
              <a:cs typeface="+mn-cs"/>
            </a:rPr>
            <a:t>Email</a:t>
          </a:r>
          <a:r>
            <a:rPr lang="en-US" sz="1100" b="0" i="0" u="none" strike="noStrike" kern="1200">
              <a:solidFill>
                <a:schemeClr val="tx1"/>
              </a:solidFill>
              <a:effectLst/>
              <a:latin typeface="+mn-lt"/>
              <a:ea typeface="+mn-ea"/>
              <a:cs typeface="+mn-cs"/>
            </a:rPr>
            <a:t>:</a:t>
          </a:r>
          <a:r>
            <a:rPr lang="en-US" sz="1100" b="0" i="0" u="sng" strike="noStrike" kern="1200">
              <a:solidFill>
                <a:schemeClr val="accent5"/>
              </a:solidFill>
              <a:effectLst/>
              <a:latin typeface="+mn-lt"/>
              <a:ea typeface="+mn-ea"/>
              <a:cs typeface="+mn-cs"/>
            </a:rPr>
            <a:t>hm@icf.unam.mx</a:t>
          </a:r>
          <a:r>
            <a:rPr lang="en-US" sz="1200" b="0" i="0" u="none" strike="noStrike" kern="1200">
              <a:solidFill>
                <a:schemeClr val="tx1"/>
              </a:solidFill>
              <a:effectLst/>
              <a:latin typeface="+mn-lt"/>
              <a:ea typeface="+mn-ea"/>
              <a:cs typeface="+mn-cs"/>
            </a:rPr>
            <a:t> </a:t>
          </a:r>
        </a:p>
      </xdr:txBody>
    </xdr:sp>
    <xdr:clientData/>
  </xdr:twoCellAnchor>
  <xdr:twoCellAnchor>
    <xdr:from>
      <xdr:col>2</xdr:col>
      <xdr:colOff>1293693</xdr:colOff>
      <xdr:row>18</xdr:row>
      <xdr:rowOff>135747</xdr:rowOff>
    </xdr:from>
    <xdr:to>
      <xdr:col>7</xdr:col>
      <xdr:colOff>107403</xdr:colOff>
      <xdr:row>18</xdr:row>
      <xdr:rowOff>135777</xdr:rowOff>
    </xdr:to>
    <xdr:grpSp>
      <xdr:nvGrpSpPr>
        <xdr:cNvPr id="22" name="Group 635">
          <a:extLst>
            <a:ext uri="{FF2B5EF4-FFF2-40B4-BE49-F238E27FC236}">
              <a16:creationId xmlns:a16="http://schemas.microsoft.com/office/drawing/2014/main" xmlns="" id="{8A3C9749-83A1-4513-8F5E-C1E19826C440}"/>
            </a:ext>
          </a:extLst>
        </xdr:cNvPr>
        <xdr:cNvGrpSpPr>
          <a:grpSpLocks/>
        </xdr:cNvGrpSpPr>
      </xdr:nvGrpSpPr>
      <xdr:grpSpPr bwMode="auto">
        <a:xfrm>
          <a:off x="3137635" y="8744882"/>
          <a:ext cx="5835345" cy="30"/>
          <a:chOff x="1654" y="860"/>
          <a:chExt cx="9148" cy="30"/>
        </a:xfrm>
      </xdr:grpSpPr>
      <xdr:cxnSp macro="">
        <xdr:nvCxnSpPr>
          <xdr:cNvPr id="23" name="Line 645">
            <a:extLst>
              <a:ext uri="{FF2B5EF4-FFF2-40B4-BE49-F238E27FC236}">
                <a16:creationId xmlns:a16="http://schemas.microsoft.com/office/drawing/2014/main" xmlns="" id="{ABEA69C4-4EF2-43E1-9C99-3D4D0B0E4A6C}"/>
              </a:ext>
            </a:extLst>
          </xdr:cNvPr>
          <xdr:cNvCxnSpPr>
            <a:cxnSpLocks noChangeShapeType="1"/>
          </xdr:cNvCxnSpPr>
        </xdr:nvCxnSpPr>
        <xdr:spPr bwMode="auto">
          <a:xfrm>
            <a:off x="1655" y="876"/>
            <a:ext cx="9147" cy="0"/>
          </a:xfrm>
          <a:prstGeom prst="line">
            <a:avLst/>
          </a:prstGeom>
          <a:noFill/>
          <a:ln w="18526">
            <a:solidFill>
              <a:srgbClr val="ACA899"/>
            </a:solidFill>
            <a:prstDash val="solid"/>
            <a:round/>
            <a:headEnd/>
            <a:tailEnd/>
          </a:ln>
          <a:extLst>
            <a:ext uri="{909E8E84-426E-40DD-AFC4-6F175D3DCCD1}">
              <a14:hiddenFill xmlns:a14="http://schemas.microsoft.com/office/drawing/2010/main" xmlns="">
                <a:noFill/>
              </a14:hiddenFill>
            </a:ext>
          </a:extLst>
        </xdr:spPr>
      </xdr:cxnSp>
      <xdr:sp macro="" textlink="">
        <xdr:nvSpPr>
          <xdr:cNvPr id="24" name="Rectangle 644">
            <a:extLst>
              <a:ext uri="{FF2B5EF4-FFF2-40B4-BE49-F238E27FC236}">
                <a16:creationId xmlns:a16="http://schemas.microsoft.com/office/drawing/2014/main" xmlns="" id="{3CB3DFEF-5457-45FF-8CD5-EA3B5610E246}"/>
              </a:ext>
            </a:extLst>
          </xdr:cNvPr>
          <xdr:cNvSpPr>
            <a:spLocks noChangeArrowheads="1"/>
          </xdr:cNvSpPr>
        </xdr:nvSpPr>
        <xdr:spPr bwMode="auto">
          <a:xfrm>
            <a:off x="1654"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25" name="Line 643">
            <a:extLst>
              <a:ext uri="{FF2B5EF4-FFF2-40B4-BE49-F238E27FC236}">
                <a16:creationId xmlns:a16="http://schemas.microsoft.com/office/drawing/2014/main" xmlns="" id="{E85D2B98-50FE-478F-A93A-A43CCB46C47C}"/>
              </a:ext>
            </a:extLst>
          </xdr:cNvPr>
          <xdr:cNvCxnSpPr>
            <a:cxnSpLocks noChangeShapeType="1"/>
          </xdr:cNvCxnSpPr>
        </xdr:nvCxnSpPr>
        <xdr:spPr bwMode="auto">
          <a:xfrm>
            <a:off x="1655" y="863"/>
            <a:ext cx="9143" cy="0"/>
          </a:xfrm>
          <a:prstGeom prst="line">
            <a:avLst/>
          </a:prstGeom>
          <a:noFill/>
          <a:ln w="2965">
            <a:solidFill>
              <a:srgbClr val="C5C5C5"/>
            </a:solidFill>
            <a:prstDash val="solid"/>
            <a:round/>
            <a:headEnd/>
            <a:tailEnd/>
          </a:ln>
          <a:extLst>
            <a:ext uri="{909E8E84-426E-40DD-AFC4-6F175D3DCCD1}">
              <a14:hiddenFill xmlns:a14="http://schemas.microsoft.com/office/drawing/2010/main" xmlns="">
                <a:noFill/>
              </a14:hiddenFill>
            </a:ext>
          </a:extLst>
        </xdr:spPr>
      </xdr:cxnSp>
      <xdr:sp macro="" textlink="">
        <xdr:nvSpPr>
          <xdr:cNvPr id="26" name="Rectangle 642">
            <a:extLst>
              <a:ext uri="{FF2B5EF4-FFF2-40B4-BE49-F238E27FC236}">
                <a16:creationId xmlns:a16="http://schemas.microsoft.com/office/drawing/2014/main" xmlns="" id="{9B535B5A-5DB9-4218-AEB9-97DA18DD9D62}"/>
              </a:ext>
            </a:extLst>
          </xdr:cNvPr>
          <xdr:cNvSpPr>
            <a:spLocks noChangeArrowheads="1"/>
          </xdr:cNvSpPr>
        </xdr:nvSpPr>
        <xdr:spPr bwMode="auto">
          <a:xfrm>
            <a:off x="10797" y="860"/>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27" name="Rectangle 641">
            <a:extLst>
              <a:ext uri="{FF2B5EF4-FFF2-40B4-BE49-F238E27FC236}">
                <a16:creationId xmlns:a16="http://schemas.microsoft.com/office/drawing/2014/main" xmlns="" id="{8D8D84D6-2665-45C5-9AC1-C5E9098023D2}"/>
              </a:ext>
            </a:extLst>
          </xdr:cNvPr>
          <xdr:cNvSpPr>
            <a:spLocks noChangeArrowheads="1"/>
          </xdr:cNvSpPr>
        </xdr:nvSpPr>
        <xdr:spPr bwMode="auto">
          <a:xfrm>
            <a:off x="10797"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28" name="Rectangle 640">
            <a:extLst>
              <a:ext uri="{FF2B5EF4-FFF2-40B4-BE49-F238E27FC236}">
                <a16:creationId xmlns:a16="http://schemas.microsoft.com/office/drawing/2014/main" xmlns="" id="{BD748245-0F45-465B-9995-300AC5AF2465}"/>
              </a:ext>
            </a:extLst>
          </xdr:cNvPr>
          <xdr:cNvSpPr>
            <a:spLocks noChangeArrowheads="1"/>
          </xdr:cNvSpPr>
        </xdr:nvSpPr>
        <xdr:spPr bwMode="auto">
          <a:xfrm>
            <a:off x="1654" y="865"/>
            <a:ext cx="5" cy="20"/>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29" name="Rectangle 639">
            <a:extLst>
              <a:ext uri="{FF2B5EF4-FFF2-40B4-BE49-F238E27FC236}">
                <a16:creationId xmlns:a16="http://schemas.microsoft.com/office/drawing/2014/main" xmlns="" id="{CBDBC195-2F3F-41D3-B38D-72C5DA8A4222}"/>
              </a:ext>
            </a:extLst>
          </xdr:cNvPr>
          <xdr:cNvSpPr>
            <a:spLocks noChangeArrowheads="1"/>
          </xdr:cNvSpPr>
        </xdr:nvSpPr>
        <xdr:spPr bwMode="auto">
          <a:xfrm>
            <a:off x="10797" y="865"/>
            <a:ext cx="5" cy="20"/>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0" name="Rectangle 638">
            <a:extLst>
              <a:ext uri="{FF2B5EF4-FFF2-40B4-BE49-F238E27FC236}">
                <a16:creationId xmlns:a16="http://schemas.microsoft.com/office/drawing/2014/main" xmlns="" id="{4F9575A0-C1D9-43B0-B475-CCEEEF6966D2}"/>
              </a:ext>
            </a:extLst>
          </xdr:cNvPr>
          <xdr:cNvSpPr>
            <a:spLocks noChangeArrowheads="1"/>
          </xdr:cNvSpPr>
        </xdr:nvSpPr>
        <xdr:spPr bwMode="auto">
          <a:xfrm>
            <a:off x="1654" y="885"/>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31" name="Line 637">
            <a:extLst>
              <a:ext uri="{FF2B5EF4-FFF2-40B4-BE49-F238E27FC236}">
                <a16:creationId xmlns:a16="http://schemas.microsoft.com/office/drawing/2014/main" xmlns="" id="{7ADAF220-1C0B-4C6A-89D4-EDA8A72591CA}"/>
              </a:ext>
            </a:extLst>
          </xdr:cNvPr>
          <xdr:cNvCxnSpPr>
            <a:cxnSpLocks noChangeShapeType="1"/>
          </xdr:cNvCxnSpPr>
        </xdr:nvCxnSpPr>
        <xdr:spPr bwMode="auto">
          <a:xfrm>
            <a:off x="1655" y="888"/>
            <a:ext cx="9147" cy="0"/>
          </a:xfrm>
          <a:prstGeom prst="line">
            <a:avLst/>
          </a:prstGeom>
          <a:ln>
            <a:headEnd/>
            <a:tailEnd/>
          </a:ln>
          <a:extLst/>
        </xdr:spPr>
        <xdr:style>
          <a:lnRef idx="1">
            <a:schemeClr val="accent5"/>
          </a:lnRef>
          <a:fillRef idx="0">
            <a:schemeClr val="accent5"/>
          </a:fillRef>
          <a:effectRef idx="0">
            <a:schemeClr val="accent5"/>
          </a:effectRef>
          <a:fontRef idx="minor">
            <a:schemeClr val="tx1"/>
          </a:fontRef>
        </xdr:style>
      </xdr:cxnSp>
      <xdr:sp macro="" textlink="">
        <xdr:nvSpPr>
          <xdr:cNvPr id="32" name="Rectangle 636">
            <a:extLst>
              <a:ext uri="{FF2B5EF4-FFF2-40B4-BE49-F238E27FC236}">
                <a16:creationId xmlns:a16="http://schemas.microsoft.com/office/drawing/2014/main" xmlns="" id="{D74BA3AE-FA60-483A-94CF-896847D7073D}"/>
              </a:ext>
            </a:extLst>
          </xdr:cNvPr>
          <xdr:cNvSpPr>
            <a:spLocks noChangeArrowheads="1"/>
          </xdr:cNvSpPr>
        </xdr:nvSpPr>
        <xdr:spPr bwMode="auto">
          <a:xfrm>
            <a:off x="10797" y="885"/>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xdr:from>
      <xdr:col>0</xdr:col>
      <xdr:colOff>0</xdr:colOff>
      <xdr:row>2</xdr:row>
      <xdr:rowOff>26474</xdr:rowOff>
    </xdr:from>
    <xdr:to>
      <xdr:col>4</xdr:col>
      <xdr:colOff>1158592</xdr:colOff>
      <xdr:row>2</xdr:row>
      <xdr:rowOff>26504</xdr:rowOff>
    </xdr:to>
    <xdr:grpSp>
      <xdr:nvGrpSpPr>
        <xdr:cNvPr id="33" name="Group 635">
          <a:extLst>
            <a:ext uri="{FF2B5EF4-FFF2-40B4-BE49-F238E27FC236}">
              <a16:creationId xmlns:a16="http://schemas.microsoft.com/office/drawing/2014/main" xmlns="" id="{BECA9B50-B692-45B7-BE5F-D362EA6A2CF9}"/>
            </a:ext>
          </a:extLst>
        </xdr:cNvPr>
        <xdr:cNvGrpSpPr>
          <a:grpSpLocks/>
        </xdr:cNvGrpSpPr>
      </xdr:nvGrpSpPr>
      <xdr:grpSpPr bwMode="auto">
        <a:xfrm>
          <a:off x="0" y="624839"/>
          <a:ext cx="5811188" cy="30"/>
          <a:chOff x="1654" y="860"/>
          <a:chExt cx="9148" cy="30"/>
        </a:xfrm>
      </xdr:grpSpPr>
      <xdr:cxnSp macro="">
        <xdr:nvCxnSpPr>
          <xdr:cNvPr id="34" name="Line 645">
            <a:extLst>
              <a:ext uri="{FF2B5EF4-FFF2-40B4-BE49-F238E27FC236}">
                <a16:creationId xmlns:a16="http://schemas.microsoft.com/office/drawing/2014/main" xmlns="" id="{D3EAA5AA-B890-4263-83BA-00A01B5610DE}"/>
              </a:ext>
            </a:extLst>
          </xdr:cNvPr>
          <xdr:cNvCxnSpPr>
            <a:cxnSpLocks noChangeShapeType="1"/>
          </xdr:cNvCxnSpPr>
        </xdr:nvCxnSpPr>
        <xdr:spPr bwMode="auto">
          <a:xfrm>
            <a:off x="1655" y="876"/>
            <a:ext cx="9147" cy="0"/>
          </a:xfrm>
          <a:prstGeom prst="line">
            <a:avLst/>
          </a:prstGeom>
          <a:noFill/>
          <a:ln w="18526">
            <a:solidFill>
              <a:srgbClr val="ACA899"/>
            </a:solidFill>
            <a:prstDash val="solid"/>
            <a:round/>
            <a:headEnd/>
            <a:tailEnd/>
          </a:ln>
          <a:extLst>
            <a:ext uri="{909E8E84-426E-40DD-AFC4-6F175D3DCCD1}">
              <a14:hiddenFill xmlns:a14="http://schemas.microsoft.com/office/drawing/2010/main" xmlns="">
                <a:noFill/>
              </a14:hiddenFill>
            </a:ext>
          </a:extLst>
        </xdr:spPr>
      </xdr:cxnSp>
      <xdr:sp macro="" textlink="">
        <xdr:nvSpPr>
          <xdr:cNvPr id="35" name="Rectangle 644">
            <a:extLst>
              <a:ext uri="{FF2B5EF4-FFF2-40B4-BE49-F238E27FC236}">
                <a16:creationId xmlns:a16="http://schemas.microsoft.com/office/drawing/2014/main" xmlns="" id="{D651E37D-1CF3-4C3B-83CE-70AC56BFEF04}"/>
              </a:ext>
            </a:extLst>
          </xdr:cNvPr>
          <xdr:cNvSpPr>
            <a:spLocks noChangeArrowheads="1"/>
          </xdr:cNvSpPr>
        </xdr:nvSpPr>
        <xdr:spPr bwMode="auto">
          <a:xfrm>
            <a:off x="1654"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36" name="Line 643">
            <a:extLst>
              <a:ext uri="{FF2B5EF4-FFF2-40B4-BE49-F238E27FC236}">
                <a16:creationId xmlns:a16="http://schemas.microsoft.com/office/drawing/2014/main" xmlns="" id="{20EBDC14-0171-4F49-9B09-24A0EDAD8CE6}"/>
              </a:ext>
            </a:extLst>
          </xdr:cNvPr>
          <xdr:cNvCxnSpPr>
            <a:cxnSpLocks noChangeShapeType="1"/>
          </xdr:cNvCxnSpPr>
        </xdr:nvCxnSpPr>
        <xdr:spPr bwMode="auto">
          <a:xfrm>
            <a:off x="1655" y="863"/>
            <a:ext cx="9143" cy="0"/>
          </a:xfrm>
          <a:prstGeom prst="line">
            <a:avLst/>
          </a:prstGeom>
          <a:noFill/>
          <a:ln w="2965">
            <a:solidFill>
              <a:srgbClr val="C5C5C5"/>
            </a:solidFill>
            <a:prstDash val="solid"/>
            <a:round/>
            <a:headEnd/>
            <a:tailEnd/>
          </a:ln>
          <a:extLst>
            <a:ext uri="{909E8E84-426E-40DD-AFC4-6F175D3DCCD1}">
              <a14:hiddenFill xmlns:a14="http://schemas.microsoft.com/office/drawing/2010/main" xmlns="">
                <a:noFill/>
              </a14:hiddenFill>
            </a:ext>
          </a:extLst>
        </xdr:spPr>
      </xdr:cxnSp>
      <xdr:sp macro="" textlink="">
        <xdr:nvSpPr>
          <xdr:cNvPr id="37" name="Rectangle 642">
            <a:extLst>
              <a:ext uri="{FF2B5EF4-FFF2-40B4-BE49-F238E27FC236}">
                <a16:creationId xmlns:a16="http://schemas.microsoft.com/office/drawing/2014/main" xmlns="" id="{04662CDB-3A9A-4AE4-A430-23BB35FD2F9C}"/>
              </a:ext>
            </a:extLst>
          </xdr:cNvPr>
          <xdr:cNvSpPr>
            <a:spLocks noChangeArrowheads="1"/>
          </xdr:cNvSpPr>
        </xdr:nvSpPr>
        <xdr:spPr bwMode="auto">
          <a:xfrm>
            <a:off x="10797" y="860"/>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Rectangle 641">
            <a:extLst>
              <a:ext uri="{FF2B5EF4-FFF2-40B4-BE49-F238E27FC236}">
                <a16:creationId xmlns:a16="http://schemas.microsoft.com/office/drawing/2014/main" xmlns="" id="{05A3B405-868E-4BAB-ABEA-90C294247940}"/>
              </a:ext>
            </a:extLst>
          </xdr:cNvPr>
          <xdr:cNvSpPr>
            <a:spLocks noChangeArrowheads="1"/>
          </xdr:cNvSpPr>
        </xdr:nvSpPr>
        <xdr:spPr bwMode="auto">
          <a:xfrm>
            <a:off x="10797" y="860"/>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Rectangle 640">
            <a:extLst>
              <a:ext uri="{FF2B5EF4-FFF2-40B4-BE49-F238E27FC236}">
                <a16:creationId xmlns:a16="http://schemas.microsoft.com/office/drawing/2014/main" xmlns="" id="{0916EC10-3C69-4495-A9D9-056CDA822CB2}"/>
              </a:ext>
            </a:extLst>
          </xdr:cNvPr>
          <xdr:cNvSpPr>
            <a:spLocks noChangeArrowheads="1"/>
          </xdr:cNvSpPr>
        </xdr:nvSpPr>
        <xdr:spPr bwMode="auto">
          <a:xfrm>
            <a:off x="1654" y="865"/>
            <a:ext cx="5" cy="20"/>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Rectangle 639">
            <a:extLst>
              <a:ext uri="{FF2B5EF4-FFF2-40B4-BE49-F238E27FC236}">
                <a16:creationId xmlns:a16="http://schemas.microsoft.com/office/drawing/2014/main" xmlns="" id="{DAFAC980-F851-4E97-A352-17217740B133}"/>
              </a:ext>
            </a:extLst>
          </xdr:cNvPr>
          <xdr:cNvSpPr>
            <a:spLocks noChangeArrowheads="1"/>
          </xdr:cNvSpPr>
        </xdr:nvSpPr>
        <xdr:spPr bwMode="auto">
          <a:xfrm>
            <a:off x="10797" y="865"/>
            <a:ext cx="5" cy="20"/>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Rectangle 638">
            <a:extLst>
              <a:ext uri="{FF2B5EF4-FFF2-40B4-BE49-F238E27FC236}">
                <a16:creationId xmlns:a16="http://schemas.microsoft.com/office/drawing/2014/main" xmlns="" id="{61F2B880-6C38-4DFF-9C0A-7DF1DE712D71}"/>
              </a:ext>
            </a:extLst>
          </xdr:cNvPr>
          <xdr:cNvSpPr>
            <a:spLocks noChangeArrowheads="1"/>
          </xdr:cNvSpPr>
        </xdr:nvSpPr>
        <xdr:spPr bwMode="auto">
          <a:xfrm>
            <a:off x="1654" y="885"/>
            <a:ext cx="5" cy="5"/>
          </a:xfrm>
          <a:prstGeom prst="rect">
            <a:avLst/>
          </a:prstGeom>
          <a:solidFill>
            <a:srgbClr val="C5C5C5"/>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xnSp macro="">
        <xdr:nvCxnSpPr>
          <xdr:cNvPr id="42" name="Line 637">
            <a:extLst>
              <a:ext uri="{FF2B5EF4-FFF2-40B4-BE49-F238E27FC236}">
                <a16:creationId xmlns:a16="http://schemas.microsoft.com/office/drawing/2014/main" xmlns="" id="{F8CDFB67-B140-4EF1-B50F-8A2223BE1E41}"/>
              </a:ext>
            </a:extLst>
          </xdr:cNvPr>
          <xdr:cNvCxnSpPr>
            <a:cxnSpLocks noChangeShapeType="1"/>
          </xdr:cNvCxnSpPr>
        </xdr:nvCxnSpPr>
        <xdr:spPr bwMode="auto">
          <a:xfrm>
            <a:off x="1655" y="888"/>
            <a:ext cx="9147" cy="0"/>
          </a:xfrm>
          <a:prstGeom prst="line">
            <a:avLst/>
          </a:prstGeom>
          <a:noFill/>
          <a:ln w="2965">
            <a:solidFill>
              <a:srgbClr val="D6D6D6"/>
            </a:solidFill>
            <a:prstDash val="solid"/>
            <a:round/>
            <a:headEnd/>
            <a:tailEnd/>
          </a:ln>
          <a:extLst>
            <a:ext uri="{909E8E84-426E-40DD-AFC4-6F175D3DCCD1}">
              <a14:hiddenFill xmlns:a14="http://schemas.microsoft.com/office/drawing/2010/main" xmlns="">
                <a:noFill/>
              </a14:hiddenFill>
            </a:ext>
          </a:extLst>
        </xdr:spPr>
      </xdr:cxnSp>
      <xdr:sp macro="" textlink="">
        <xdr:nvSpPr>
          <xdr:cNvPr id="43" name="Rectangle 636">
            <a:extLst>
              <a:ext uri="{FF2B5EF4-FFF2-40B4-BE49-F238E27FC236}">
                <a16:creationId xmlns:a16="http://schemas.microsoft.com/office/drawing/2014/main" xmlns="" id="{F4EFAFE5-910F-4248-BD96-C90113F10389}"/>
              </a:ext>
            </a:extLst>
          </xdr:cNvPr>
          <xdr:cNvSpPr>
            <a:spLocks noChangeArrowheads="1"/>
          </xdr:cNvSpPr>
        </xdr:nvSpPr>
        <xdr:spPr bwMode="auto">
          <a:xfrm>
            <a:off x="10797" y="885"/>
            <a:ext cx="5" cy="5"/>
          </a:xfrm>
          <a:prstGeom prst="rect">
            <a:avLst/>
          </a:prstGeom>
          <a:solidFill>
            <a:srgbClr val="D6D6D6"/>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editAs="oneCell">
    <xdr:from>
      <xdr:col>0</xdr:col>
      <xdr:colOff>0</xdr:colOff>
      <xdr:row>2</xdr:row>
      <xdr:rowOff>33421</xdr:rowOff>
    </xdr:from>
    <xdr:to>
      <xdr:col>9</xdr:col>
      <xdr:colOff>19049</xdr:colOff>
      <xdr:row>3</xdr:row>
      <xdr:rowOff>223922</xdr:rowOff>
    </xdr:to>
    <xdr:sp macro="" textlink="">
      <xdr:nvSpPr>
        <xdr:cNvPr id="44" name="Título" descr="Calendario del mes de enero">
          <a:extLst>
            <a:ext uri="{FF2B5EF4-FFF2-40B4-BE49-F238E27FC236}">
              <a16:creationId xmlns:a16="http://schemas.microsoft.com/office/drawing/2014/main" xmlns="" id="{2344682B-45FD-4DA8-8A18-60FEB0284311}"/>
            </a:ext>
          </a:extLst>
        </xdr:cNvPr>
        <xdr:cNvSpPr txBox="1"/>
      </xdr:nvSpPr>
      <xdr:spPr>
        <a:xfrm>
          <a:off x="0" y="633496"/>
          <a:ext cx="11668124" cy="438151"/>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8</xdr:col>
      <xdr:colOff>537401</xdr:colOff>
      <xdr:row>3</xdr:row>
      <xdr:rowOff>228368</xdr:rowOff>
    </xdr:from>
    <xdr:to>
      <xdr:col>8</xdr:col>
      <xdr:colOff>1373848</xdr:colOff>
      <xdr:row>4</xdr:row>
      <xdr:rowOff>110738</xdr:rowOff>
    </xdr:to>
    <xdr:pic>
      <xdr:nvPicPr>
        <xdr:cNvPr id="48" name="Picture 4" descr="Resultado de imagen para icf unam">
          <a:extLst>
            <a:ext uri="{FF2B5EF4-FFF2-40B4-BE49-F238E27FC236}">
              <a16:creationId xmlns:a16="http://schemas.microsoft.com/office/drawing/2014/main" xmlns="" id="{E35C1A1D-78F5-42CA-8715-9816D30114D4}"/>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xmlns="" val="0"/>
            </a:ext>
          </a:extLst>
        </a:blip>
        <a:srcRect r="48587" b="3114"/>
        <a:stretch/>
      </xdr:blipFill>
      <xdr:spPr bwMode="auto">
        <a:xfrm>
          <a:off x="10814632" y="1078291"/>
          <a:ext cx="836447" cy="83975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701676</xdr:colOff>
      <xdr:row>5</xdr:row>
      <xdr:rowOff>247650</xdr:rowOff>
    </xdr:from>
    <xdr:to>
      <xdr:col>8</xdr:col>
      <xdr:colOff>116285</xdr:colOff>
      <xdr:row>15</xdr:row>
      <xdr:rowOff>154722</xdr:rowOff>
    </xdr:to>
    <xdr:pic>
      <xdr:nvPicPr>
        <xdr:cNvPr id="103" name="Imagen 102">
          <a:extLst>
            <a:ext uri="{FF2B5EF4-FFF2-40B4-BE49-F238E27FC236}">
              <a16:creationId xmlns:a16="http://schemas.microsoft.com/office/drawing/2014/main" xmlns="" id="{ACF48B72-0621-4807-B64E-41E9F38FEF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xmlns="" val="0"/>
            </a:ext>
          </a:extLst>
        </a:blip>
        <a:srcRect/>
        <a:stretch>
          <a:fillRect/>
        </a:stretch>
      </xdr:blipFill>
      <xdr:spPr bwMode="auto">
        <a:xfrm>
          <a:off x="901701" y="2295525"/>
          <a:ext cx="9463484" cy="586972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1617944</xdr:colOff>
      <xdr:row>14</xdr:row>
      <xdr:rowOff>40432</xdr:rowOff>
    </xdr:from>
    <xdr:to>
      <xdr:col>9</xdr:col>
      <xdr:colOff>10025</xdr:colOff>
      <xdr:row>16</xdr:row>
      <xdr:rowOff>171727</xdr:rowOff>
    </xdr:to>
    <xdr:sp macro="" textlink="">
      <xdr:nvSpPr>
        <xdr:cNvPr id="6" name="Título" descr="Calendario del mes de enero">
          <a:extLst>
            <a:ext uri="{FF2B5EF4-FFF2-40B4-BE49-F238E27FC236}">
              <a16:creationId xmlns:a16="http://schemas.microsoft.com/office/drawing/2014/main" xmlns="" id="{00000000-0008-0000-0300-000006000000}"/>
            </a:ext>
          </a:extLst>
        </xdr:cNvPr>
        <xdr:cNvSpPr txBox="1"/>
      </xdr:nvSpPr>
      <xdr:spPr>
        <a:xfrm>
          <a:off x="1813663" y="7869199"/>
          <a:ext cx="9809033" cy="548829"/>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a:solidFill>
                <a:schemeClr val="bg1"/>
              </a:solidFill>
              <a:latin typeface="Courier New" panose="02070309020205020404" pitchFamily="49" charset="0"/>
              <a:ea typeface="Adobe Ming Std L" panose="02020300000000000000"/>
              <a:cs typeface="Courier New" panose="02070309020205020404" pitchFamily="49" charset="0"/>
            </a:rPr>
            <a:t>E  N  E</a:t>
          </a:r>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  R  O</a:t>
          </a:r>
          <a:endParaRPr lang="es" sz="44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24</xdr:col>
      <xdr:colOff>680306</xdr:colOff>
      <xdr:row>3</xdr:row>
      <xdr:rowOff>814334</xdr:rowOff>
    </xdr:from>
    <xdr:to>
      <xdr:col>27</xdr:col>
      <xdr:colOff>604020</xdr:colOff>
      <xdr:row>5</xdr:row>
      <xdr:rowOff>244615</xdr:rowOff>
    </xdr:to>
    <xdr:pic>
      <xdr:nvPicPr>
        <xdr:cNvPr id="9" name="Imagen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1"/>
        <a:stretch>
          <a:fillRect/>
        </a:stretch>
      </xdr:blipFill>
      <xdr:spPr>
        <a:xfrm>
          <a:off x="24575632" y="1697812"/>
          <a:ext cx="2201431" cy="631260"/>
        </a:xfrm>
        <a:prstGeom prst="rect">
          <a:avLst/>
        </a:prstGeom>
      </xdr:spPr>
    </xdr:pic>
    <xdr:clientData/>
  </xdr:twoCellAnchor>
  <xdr:twoCellAnchor editAs="oneCell">
    <xdr:from>
      <xdr:col>1</xdr:col>
      <xdr:colOff>569370</xdr:colOff>
      <xdr:row>5</xdr:row>
      <xdr:rowOff>658282</xdr:rowOff>
    </xdr:from>
    <xdr:to>
      <xdr:col>1</xdr:col>
      <xdr:colOff>1240971</xdr:colOff>
      <xdr:row>11</xdr:row>
      <xdr:rowOff>372690</xdr:rowOff>
    </xdr:to>
    <xdr:pic>
      <xdr:nvPicPr>
        <xdr:cNvPr id="4" name="Imagen 3">
          <a:extLst>
            <a:ext uri="{FF2B5EF4-FFF2-40B4-BE49-F238E27FC236}">
              <a16:creationId xmlns:a16="http://schemas.microsoft.com/office/drawing/2014/main" xmlns="" id="{DB9624DC-2473-4811-A16E-68CC70E90600}"/>
            </a:ext>
          </a:extLst>
        </xdr:cNvPr>
        <xdr:cNvPicPr>
          <a:picLocks noChangeAspect="1"/>
        </xdr:cNvPicPr>
      </xdr:nvPicPr>
      <xdr:blipFill>
        <a:blip xmlns:r="http://schemas.openxmlformats.org/officeDocument/2006/relationships" r:embed="rId1"/>
        <a:stretch>
          <a:fillRect/>
        </a:stretch>
      </xdr:blipFill>
      <xdr:spPr>
        <a:xfrm rot="16200000">
          <a:off x="-552233" y="4044114"/>
          <a:ext cx="3306693" cy="671601"/>
        </a:xfrm>
        <a:prstGeom prst="rect">
          <a:avLst/>
        </a:prstGeom>
      </xdr:spPr>
    </xdr:pic>
    <xdr:clientData/>
  </xdr:twoCellAnchor>
  <xdr:twoCellAnchor>
    <xdr:from>
      <xdr:col>1</xdr:col>
      <xdr:colOff>1231479</xdr:colOff>
      <xdr:row>4</xdr:row>
      <xdr:rowOff>168089</xdr:rowOff>
    </xdr:from>
    <xdr:to>
      <xdr:col>1</xdr:col>
      <xdr:colOff>1614341</xdr:colOff>
      <xdr:row>13</xdr:row>
      <xdr:rowOff>47529</xdr:rowOff>
    </xdr:to>
    <xdr:sp macro="" textlink="">
      <xdr:nvSpPr>
        <xdr:cNvPr id="5" name="CuadroTexto 6">
          <a:extLst>
            <a:ext uri="{FF2B5EF4-FFF2-40B4-BE49-F238E27FC236}">
              <a16:creationId xmlns:a16="http://schemas.microsoft.com/office/drawing/2014/main" xmlns="" id="{B513A7A8-B130-4CC6-AE75-DB1B2033796F}"/>
            </a:ext>
          </a:extLst>
        </xdr:cNvPr>
        <xdr:cNvSpPr txBox="1"/>
      </xdr:nvSpPr>
      <xdr:spPr>
        <a:xfrm rot="16200000">
          <a:off x="-856038" y="4286672"/>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9</xdr:col>
      <xdr:colOff>187891</xdr:colOff>
      <xdr:row>16</xdr:row>
      <xdr:rowOff>187890</xdr:rowOff>
    </xdr:to>
    <xdr:sp macro="" textlink="">
      <xdr:nvSpPr>
        <xdr:cNvPr id="4" name="Título" descr="Calendario del mes de enero">
          <a:extLst>
            <a:ext uri="{FF2B5EF4-FFF2-40B4-BE49-F238E27FC236}">
              <a16:creationId xmlns:a16="http://schemas.microsoft.com/office/drawing/2014/main" xmlns="" id="{00000000-0008-0000-0600-000004000000}"/>
            </a:ext>
          </a:extLst>
        </xdr:cNvPr>
        <xdr:cNvSpPr txBox="1"/>
      </xdr:nvSpPr>
      <xdr:spPr>
        <a:xfrm>
          <a:off x="0" y="7776575"/>
          <a:ext cx="11826658" cy="605425"/>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06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52190</xdr:colOff>
      <xdr:row>2</xdr:row>
      <xdr:rowOff>13049</xdr:rowOff>
    </xdr:from>
    <xdr:to>
      <xdr:col>10</xdr:col>
      <xdr:colOff>13048</xdr:colOff>
      <xdr:row>13</xdr:row>
      <xdr:rowOff>456679</xdr:rowOff>
    </xdr:to>
    <xdr:pic>
      <xdr:nvPicPr>
        <xdr:cNvPr id="8" name="Imagen 7">
          <a:extLst>
            <a:ext uri="{FF2B5EF4-FFF2-40B4-BE49-F238E27FC236}">
              <a16:creationId xmlns:a16="http://schemas.microsoft.com/office/drawing/2014/main" xmlns="" id="{00000000-0008-0000-0600-000008000000}"/>
            </a:ext>
          </a:extLst>
        </xdr:cNvPr>
        <xdr:cNvPicPr>
          <a:picLocks noChangeAspect="1"/>
        </xdr:cNvPicPr>
      </xdr:nvPicPr>
      <xdr:blipFill rotWithShape="1">
        <a:blip xmlns:r="http://schemas.openxmlformats.org/officeDocument/2006/relationships" r:embed="rId3"/>
        <a:srcRect r="222" b="7734"/>
        <a:stretch/>
      </xdr:blipFill>
      <xdr:spPr>
        <a:xfrm>
          <a:off x="52190" y="639350"/>
          <a:ext cx="11769248" cy="6693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1618519</xdr:colOff>
      <xdr:row>14</xdr:row>
      <xdr:rowOff>43978</xdr:rowOff>
    </xdr:from>
    <xdr:to>
      <xdr:col>8</xdr:col>
      <xdr:colOff>1394552</xdr:colOff>
      <xdr:row>16</xdr:row>
      <xdr:rowOff>180057</xdr:rowOff>
    </xdr:to>
    <xdr:sp macro="" textlink="">
      <xdr:nvSpPr>
        <xdr:cNvPr id="2" name="Título" descr="Calendario del mes de enero">
          <a:extLst>
            <a:ext uri="{FF2B5EF4-FFF2-40B4-BE49-F238E27FC236}">
              <a16:creationId xmlns:a16="http://schemas.microsoft.com/office/drawing/2014/main" xmlns="" id="{00000000-0008-0000-0500-000002000000}"/>
            </a:ext>
          </a:extLst>
        </xdr:cNvPr>
        <xdr:cNvSpPr txBox="1"/>
      </xdr:nvSpPr>
      <xdr:spPr>
        <a:xfrm>
          <a:off x="1824894" y="7917978"/>
          <a:ext cx="9809033" cy="548829"/>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a:solidFill>
                <a:schemeClr val="bg1"/>
              </a:solidFill>
              <a:latin typeface="Courier New" panose="02070309020205020404" pitchFamily="49" charset="0"/>
              <a:ea typeface="Adobe Ming Std L" panose="02020300000000000000"/>
              <a:cs typeface="Courier New" panose="02070309020205020404" pitchFamily="49" charset="0"/>
            </a:rPr>
            <a:t>F  E  B</a:t>
          </a:r>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  R</a:t>
          </a:r>
          <a:r>
            <a:rPr lang="es" sz="4400" b="0">
              <a:solidFill>
                <a:schemeClr val="bg1"/>
              </a:solidFill>
              <a:latin typeface="Courier New" panose="02070309020205020404" pitchFamily="49" charset="0"/>
              <a:ea typeface="Adobe Ming Std L" panose="02020300000000000000"/>
              <a:cs typeface="Courier New" panose="02070309020205020404" pitchFamily="49" charset="0"/>
            </a:rPr>
            <a:t>  E</a:t>
          </a:r>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  R  O</a:t>
          </a:r>
          <a:endParaRPr lang="es" sz="44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1</xdr:col>
      <xdr:colOff>396880</xdr:colOff>
      <xdr:row>5</xdr:row>
      <xdr:rowOff>857255</xdr:rowOff>
    </xdr:from>
    <xdr:to>
      <xdr:col>1</xdr:col>
      <xdr:colOff>1301754</xdr:colOff>
      <xdr:row>11</xdr:row>
      <xdr:rowOff>658529</xdr:rowOff>
    </xdr:to>
    <xdr:pic>
      <xdr:nvPicPr>
        <xdr:cNvPr id="3" name="Imagen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stretch>
          <a:fillRect/>
        </a:stretch>
      </xdr:blipFill>
      <xdr:spPr>
        <a:xfrm rot="16200000">
          <a:off x="-654695" y="4210705"/>
          <a:ext cx="3420774" cy="904874"/>
        </a:xfrm>
        <a:prstGeom prst="rect">
          <a:avLst/>
        </a:prstGeom>
      </xdr:spPr>
    </xdr:pic>
    <xdr:clientData/>
  </xdr:twoCellAnchor>
  <xdr:twoCellAnchor>
    <xdr:from>
      <xdr:col>1</xdr:col>
      <xdr:colOff>1190627</xdr:colOff>
      <xdr:row>5</xdr:row>
      <xdr:rowOff>15879</xdr:rowOff>
    </xdr:from>
    <xdr:to>
      <xdr:col>1</xdr:col>
      <xdr:colOff>1573489</xdr:colOff>
      <xdr:row>13</xdr:row>
      <xdr:rowOff>139981</xdr:rowOff>
    </xdr:to>
    <xdr:sp macro="" textlink="">
      <xdr:nvSpPr>
        <xdr:cNvPr id="4" name="CuadroTexto 6">
          <a:extLst>
            <a:ext uri="{FF2B5EF4-FFF2-40B4-BE49-F238E27FC236}">
              <a16:creationId xmlns:a16="http://schemas.microsoft.com/office/drawing/2014/main" xmlns="" id="{00000000-0008-0000-0500-000004000000}"/>
            </a:ext>
          </a:extLst>
        </xdr:cNvPr>
        <xdr:cNvSpPr txBox="1"/>
      </xdr:nvSpPr>
      <xdr:spPr>
        <a:xfrm rot="16200000">
          <a:off x="-886618" y="4394999"/>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10</xdr:col>
      <xdr:colOff>31314</xdr:colOff>
      <xdr:row>16</xdr:row>
      <xdr:rowOff>198328</xdr:rowOff>
    </xdr:to>
    <xdr:sp macro="" textlink="">
      <xdr:nvSpPr>
        <xdr:cNvPr id="4" name="Título" descr="Calendario del mes de enero">
          <a:extLst>
            <a:ext uri="{FF2B5EF4-FFF2-40B4-BE49-F238E27FC236}">
              <a16:creationId xmlns:a16="http://schemas.microsoft.com/office/drawing/2014/main" xmlns="" id="{00000000-0008-0000-0800-000004000000}"/>
            </a:ext>
          </a:extLst>
        </xdr:cNvPr>
        <xdr:cNvSpPr txBox="1"/>
      </xdr:nvSpPr>
      <xdr:spPr>
        <a:xfrm>
          <a:off x="0" y="7776575"/>
          <a:ext cx="11868410" cy="615863"/>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08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0</xdr:colOff>
      <xdr:row>2</xdr:row>
      <xdr:rowOff>13048</xdr:rowOff>
    </xdr:from>
    <xdr:to>
      <xdr:col>9</xdr:col>
      <xdr:colOff>117432</xdr:colOff>
      <xdr:row>13</xdr:row>
      <xdr:rowOff>508870</xdr:rowOff>
    </xdr:to>
    <xdr:pic>
      <xdr:nvPicPr>
        <xdr:cNvPr id="9" name="Imagen 8">
          <a:extLst>
            <a:ext uri="{FF2B5EF4-FFF2-40B4-BE49-F238E27FC236}">
              <a16:creationId xmlns:a16="http://schemas.microsoft.com/office/drawing/2014/main" xmlns="" id="{00000000-0008-0000-0800-000009000000}"/>
            </a:ext>
          </a:extLst>
        </xdr:cNvPr>
        <xdr:cNvPicPr>
          <a:picLocks noChangeAspect="1"/>
        </xdr:cNvPicPr>
      </xdr:nvPicPr>
      <xdr:blipFill rotWithShape="1">
        <a:blip xmlns:r="http://schemas.openxmlformats.org/officeDocument/2006/relationships" r:embed="rId3"/>
        <a:srcRect r="600" b="6170"/>
        <a:stretch/>
      </xdr:blipFill>
      <xdr:spPr>
        <a:xfrm>
          <a:off x="0" y="639349"/>
          <a:ext cx="11730103" cy="67457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1647094</xdr:colOff>
      <xdr:row>14</xdr:row>
      <xdr:rowOff>40803</xdr:rowOff>
    </xdr:from>
    <xdr:to>
      <xdr:col>9</xdr:col>
      <xdr:colOff>26127</xdr:colOff>
      <xdr:row>16</xdr:row>
      <xdr:rowOff>176882</xdr:rowOff>
    </xdr:to>
    <xdr:sp macro="" textlink="">
      <xdr:nvSpPr>
        <xdr:cNvPr id="2" name="Título" descr="Calendario del mes de enero">
          <a:extLst>
            <a:ext uri="{FF2B5EF4-FFF2-40B4-BE49-F238E27FC236}">
              <a16:creationId xmlns:a16="http://schemas.microsoft.com/office/drawing/2014/main" xmlns="" id="{00000000-0008-0000-0700-000002000000}"/>
            </a:ext>
          </a:extLst>
        </xdr:cNvPr>
        <xdr:cNvSpPr txBox="1"/>
      </xdr:nvSpPr>
      <xdr:spPr>
        <a:xfrm>
          <a:off x="1850294" y="7914803"/>
          <a:ext cx="9809033" cy="567879"/>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M  A  R  Z  O</a:t>
          </a:r>
          <a:endParaRPr lang="es" sz="44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1</xdr:col>
      <xdr:colOff>314327</xdr:colOff>
      <xdr:row>5</xdr:row>
      <xdr:rowOff>396878</xdr:rowOff>
    </xdr:from>
    <xdr:to>
      <xdr:col>1</xdr:col>
      <xdr:colOff>1289584</xdr:colOff>
      <xdr:row>11</xdr:row>
      <xdr:rowOff>198152</xdr:rowOff>
    </xdr:to>
    <xdr:pic>
      <xdr:nvPicPr>
        <xdr:cNvPr id="3" name="Imagen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a:stretch>
          <a:fillRect/>
        </a:stretch>
      </xdr:blipFill>
      <xdr:spPr>
        <a:xfrm rot="16200000">
          <a:off x="-705231" y="3715136"/>
          <a:ext cx="3420774" cy="975257"/>
        </a:xfrm>
        <a:prstGeom prst="rect">
          <a:avLst/>
        </a:prstGeom>
      </xdr:spPr>
    </xdr:pic>
    <xdr:clientData/>
  </xdr:twoCellAnchor>
  <xdr:twoCellAnchor>
    <xdr:from>
      <xdr:col>1</xdr:col>
      <xdr:colOff>1228727</xdr:colOff>
      <xdr:row>3</xdr:row>
      <xdr:rowOff>854077</xdr:rowOff>
    </xdr:from>
    <xdr:to>
      <xdr:col>1</xdr:col>
      <xdr:colOff>1611589</xdr:colOff>
      <xdr:row>12</xdr:row>
      <xdr:rowOff>25679</xdr:rowOff>
    </xdr:to>
    <xdr:sp macro="" textlink="">
      <xdr:nvSpPr>
        <xdr:cNvPr id="4" name="CuadroTexto 6">
          <a:extLst>
            <a:ext uri="{FF2B5EF4-FFF2-40B4-BE49-F238E27FC236}">
              <a16:creationId xmlns:a16="http://schemas.microsoft.com/office/drawing/2014/main" xmlns="" id="{00000000-0008-0000-0700-000004000000}"/>
            </a:ext>
          </a:extLst>
        </xdr:cNvPr>
        <xdr:cNvSpPr txBox="1"/>
      </xdr:nvSpPr>
      <xdr:spPr>
        <a:xfrm rot="16200000">
          <a:off x="-851693" y="4026697"/>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86591</xdr:colOff>
      <xdr:row>11</xdr:row>
      <xdr:rowOff>940129</xdr:rowOff>
    </xdr:from>
    <xdr:to>
      <xdr:col>2</xdr:col>
      <xdr:colOff>362781</xdr:colOff>
      <xdr:row>12</xdr:row>
      <xdr:rowOff>206677</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934441" y="6617029"/>
          <a:ext cx="276190" cy="219048"/>
        </a:xfrm>
        <a:prstGeom prst="rect">
          <a:avLst/>
        </a:prstGeom>
      </xdr:spPr>
    </xdr:pic>
    <xdr:clientData/>
  </xdr:twoCellAnchor>
  <xdr:twoCellAnchor editAs="oneCell">
    <xdr:from>
      <xdr:col>3</xdr:col>
      <xdr:colOff>9331</xdr:colOff>
      <xdr:row>12</xdr:row>
      <xdr:rowOff>41761</xdr:rowOff>
    </xdr:from>
    <xdr:to>
      <xdr:col>3</xdr:col>
      <xdr:colOff>285521</xdr:colOff>
      <xdr:row>13</xdr:row>
      <xdr:rowOff>13407</xdr:rowOff>
    </xdr:to>
    <xdr:pic>
      <xdr:nvPicPr>
        <xdr:cNvPr id="3" name="Imagen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a:stretch>
          <a:fillRect/>
        </a:stretch>
      </xdr:blipFill>
      <xdr:spPr>
        <a:xfrm>
          <a:off x="3257356" y="6671161"/>
          <a:ext cx="276190" cy="219296"/>
        </a:xfrm>
        <a:prstGeom prst="rect">
          <a:avLst/>
        </a:prstGeom>
      </xdr:spPr>
    </xdr:pic>
    <xdr:clientData/>
  </xdr:twoCellAnchor>
  <xdr:twoCellAnchor editAs="oneCell">
    <xdr:from>
      <xdr:col>0</xdr:col>
      <xdr:colOff>0</xdr:colOff>
      <xdr:row>14</xdr:row>
      <xdr:rowOff>0</xdr:rowOff>
    </xdr:from>
    <xdr:to>
      <xdr:col>10</xdr:col>
      <xdr:colOff>20876</xdr:colOff>
      <xdr:row>16</xdr:row>
      <xdr:rowOff>130480</xdr:rowOff>
    </xdr:to>
    <xdr:sp macro="" textlink="">
      <xdr:nvSpPr>
        <xdr:cNvPr id="4" name="Título" descr="Calendario del mes de enero">
          <a:extLst>
            <a:ext uri="{FF2B5EF4-FFF2-40B4-BE49-F238E27FC236}">
              <a16:creationId xmlns:a16="http://schemas.microsoft.com/office/drawing/2014/main" xmlns="" id="{00000000-0008-0000-0A00-000004000000}"/>
            </a:ext>
          </a:extLst>
        </xdr:cNvPr>
        <xdr:cNvSpPr txBox="1"/>
      </xdr:nvSpPr>
      <xdr:spPr>
        <a:xfrm>
          <a:off x="0" y="7776575"/>
          <a:ext cx="11857972" cy="548015"/>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endParaRPr lang="es" sz="3600">
            <a:solidFill>
              <a:schemeClr val="bg1"/>
            </a:solidFill>
            <a:latin typeface="+mj-lt"/>
          </a:endParaRPr>
        </a:p>
      </xdr:txBody>
    </xdr:sp>
    <xdr:clientData/>
  </xdr:twoCellAnchor>
  <xdr:twoCellAnchor editAs="oneCell">
    <xdr:from>
      <xdr:col>0</xdr:col>
      <xdr:colOff>36240</xdr:colOff>
      <xdr:row>0</xdr:row>
      <xdr:rowOff>198861</xdr:rowOff>
    </xdr:from>
    <xdr:to>
      <xdr:col>10</xdr:col>
      <xdr:colOff>29766</xdr:colOff>
      <xdr:row>2</xdr:row>
      <xdr:rowOff>13008</xdr:rowOff>
    </xdr:to>
    <xdr:sp macro="" textlink="">
      <xdr:nvSpPr>
        <xdr:cNvPr id="5" name="Título" descr="Calendario del mes de enero">
          <a:extLst>
            <a:ext uri="{FF2B5EF4-FFF2-40B4-BE49-F238E27FC236}">
              <a16:creationId xmlns:a16="http://schemas.microsoft.com/office/drawing/2014/main" xmlns="" id="{00000000-0008-0000-0A00-000005000000}"/>
            </a:ext>
          </a:extLst>
        </xdr:cNvPr>
        <xdr:cNvSpPr txBox="1"/>
      </xdr:nvSpPr>
      <xdr:spPr>
        <a:xfrm>
          <a:off x="36240" y="198861"/>
          <a:ext cx="11842626" cy="442797"/>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t"/>
        <a:lstStyle/>
        <a:p>
          <a:pPr algn="r" rtl="0"/>
          <a:endParaRPr lang="es" sz="3600">
            <a:solidFill>
              <a:schemeClr val="bg1"/>
            </a:solidFill>
            <a:latin typeface="+mj-lt"/>
          </a:endParaRPr>
        </a:p>
      </xdr:txBody>
    </xdr:sp>
    <xdr:clientData/>
  </xdr:twoCellAnchor>
  <xdr:twoCellAnchor editAs="oneCell">
    <xdr:from>
      <xdr:col>6</xdr:col>
      <xdr:colOff>1214498</xdr:colOff>
      <xdr:row>9</xdr:row>
      <xdr:rowOff>842904</xdr:rowOff>
    </xdr:from>
    <xdr:to>
      <xdr:col>8</xdr:col>
      <xdr:colOff>571500</xdr:colOff>
      <xdr:row>11</xdr:row>
      <xdr:rowOff>280849</xdr:rowOff>
    </xdr:to>
    <xdr:pic>
      <xdr:nvPicPr>
        <xdr:cNvPr id="7" name="Imagen 6">
          <a:extLst>
            <a:ext uri="{FF2B5EF4-FFF2-40B4-BE49-F238E27FC236}">
              <a16:creationId xmlns:a16="http://schemas.microsoft.com/office/drawing/2014/main" xmlns="" id="{00000000-0008-0000-0A00-000007000000}"/>
            </a:ext>
          </a:extLst>
        </xdr:cNvPr>
        <xdr:cNvPicPr>
          <a:picLocks noChangeAspect="1"/>
        </xdr:cNvPicPr>
      </xdr:nvPicPr>
      <xdr:blipFill>
        <a:blip xmlns:r="http://schemas.openxmlformats.org/officeDocument/2006/relationships" r:embed="rId2"/>
        <a:stretch>
          <a:fillRect/>
        </a:stretch>
      </xdr:blipFill>
      <xdr:spPr>
        <a:xfrm rot="5400000">
          <a:off x="9422676" y="4560026"/>
          <a:ext cx="638095" cy="2157352"/>
        </a:xfrm>
        <a:prstGeom prst="rect">
          <a:avLst/>
        </a:prstGeom>
      </xdr:spPr>
    </xdr:pic>
    <xdr:clientData/>
  </xdr:twoCellAnchor>
  <xdr:twoCellAnchor editAs="oneCell">
    <xdr:from>
      <xdr:col>0</xdr:col>
      <xdr:colOff>0</xdr:colOff>
      <xdr:row>2</xdr:row>
      <xdr:rowOff>13048</xdr:rowOff>
    </xdr:from>
    <xdr:to>
      <xdr:col>10</xdr:col>
      <xdr:colOff>13048</xdr:colOff>
      <xdr:row>13</xdr:row>
      <xdr:rowOff>443630</xdr:rowOff>
    </xdr:to>
    <xdr:pic>
      <xdr:nvPicPr>
        <xdr:cNvPr id="9" name="Imagen 8">
          <a:extLst>
            <a:ext uri="{FF2B5EF4-FFF2-40B4-BE49-F238E27FC236}">
              <a16:creationId xmlns:a16="http://schemas.microsoft.com/office/drawing/2014/main" xmlns="" id="{00000000-0008-0000-0A00-000009000000}"/>
            </a:ext>
          </a:extLst>
        </xdr:cNvPr>
        <xdr:cNvPicPr>
          <a:picLocks noChangeAspect="1"/>
        </xdr:cNvPicPr>
      </xdr:nvPicPr>
      <xdr:blipFill rotWithShape="1">
        <a:blip xmlns:r="http://schemas.openxmlformats.org/officeDocument/2006/relationships" r:embed="rId3"/>
        <a:srcRect t="1" r="288" b="7540"/>
        <a:stretch/>
      </xdr:blipFill>
      <xdr:spPr>
        <a:xfrm>
          <a:off x="0" y="639349"/>
          <a:ext cx="11821438" cy="66805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20029</xdr:colOff>
      <xdr:row>14</xdr:row>
      <xdr:rowOff>39094</xdr:rowOff>
    </xdr:from>
    <xdr:to>
      <xdr:col>9</xdr:col>
      <xdr:colOff>40292</xdr:colOff>
      <xdr:row>16</xdr:row>
      <xdr:rowOff>195445</xdr:rowOff>
    </xdr:to>
    <xdr:sp macro="" textlink="">
      <xdr:nvSpPr>
        <xdr:cNvPr id="2" name="Título" descr="Calendario del mes de enero">
          <a:extLst>
            <a:ext uri="{FF2B5EF4-FFF2-40B4-BE49-F238E27FC236}">
              <a16:creationId xmlns:a16="http://schemas.microsoft.com/office/drawing/2014/main" xmlns="" id="{00000000-0008-0000-0900-000002000000}"/>
            </a:ext>
          </a:extLst>
        </xdr:cNvPr>
        <xdr:cNvSpPr txBox="1"/>
      </xdr:nvSpPr>
      <xdr:spPr>
        <a:xfrm>
          <a:off x="1863971" y="7842267"/>
          <a:ext cx="9850552" cy="571543"/>
        </a:xfrm>
        <a:prstGeom prst="rect">
          <a:avLst/>
        </a:prstGeom>
        <a:ln>
          <a:noFill/>
        </a:ln>
      </xdr:spPr>
      <xdr:style>
        <a:lnRef idx="3">
          <a:schemeClr val="lt1"/>
        </a:lnRef>
        <a:fillRef idx="1003">
          <a:schemeClr val="dk2"/>
        </a:fillRef>
        <a:effectRef idx="1">
          <a:schemeClr val="dk1"/>
        </a:effectRef>
        <a:fontRef idx="minor">
          <a:schemeClr val="lt1"/>
        </a:fontRef>
      </xdr:style>
      <xdr:txBody>
        <a:bodyPr vertOverflow="clip" horzOverflow="clip" wrap="square" lIns="365760" tIns="228600" rIns="1143000" bIns="137160" rtlCol="0" anchor="ctr"/>
        <a:lstStyle/>
        <a:p>
          <a:pPr algn="ctr" rtl="0"/>
          <a:r>
            <a:rPr lang="es" sz="4400" b="0" baseline="0">
              <a:solidFill>
                <a:schemeClr val="bg1"/>
              </a:solidFill>
              <a:latin typeface="Courier New" panose="02070309020205020404" pitchFamily="49" charset="0"/>
              <a:ea typeface="Adobe Ming Std L" panose="02020300000000000000"/>
              <a:cs typeface="Courier New" panose="02070309020205020404" pitchFamily="49" charset="0"/>
            </a:rPr>
            <a:t>A  B  R  I  L</a:t>
          </a:r>
          <a:endParaRPr lang="es" sz="4400" b="0">
            <a:solidFill>
              <a:schemeClr val="bg1"/>
            </a:solidFill>
            <a:latin typeface="Courier New" panose="02070309020205020404" pitchFamily="49" charset="0"/>
            <a:ea typeface="Adobe Ming Std L" panose="02020300000000000000"/>
            <a:cs typeface="Courier New" panose="02070309020205020404" pitchFamily="49" charset="0"/>
          </a:endParaRPr>
        </a:p>
      </xdr:txBody>
    </xdr:sp>
    <xdr:clientData/>
  </xdr:twoCellAnchor>
  <xdr:twoCellAnchor editAs="oneCell">
    <xdr:from>
      <xdr:col>1</xdr:col>
      <xdr:colOff>365127</xdr:colOff>
      <xdr:row>5</xdr:row>
      <xdr:rowOff>412754</xdr:rowOff>
    </xdr:from>
    <xdr:to>
      <xdr:col>1</xdr:col>
      <xdr:colOff>1340384</xdr:colOff>
      <xdr:row>11</xdr:row>
      <xdr:rowOff>214028</xdr:rowOff>
    </xdr:to>
    <xdr:pic>
      <xdr:nvPicPr>
        <xdr:cNvPr id="3" name="Imagen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a:stretch>
          <a:fillRect/>
        </a:stretch>
      </xdr:blipFill>
      <xdr:spPr>
        <a:xfrm rot="16200000">
          <a:off x="-647592" y="3684608"/>
          <a:ext cx="3391466" cy="975257"/>
        </a:xfrm>
        <a:prstGeom prst="rect">
          <a:avLst/>
        </a:prstGeom>
      </xdr:spPr>
    </xdr:pic>
    <xdr:clientData/>
  </xdr:twoCellAnchor>
  <xdr:twoCellAnchor>
    <xdr:from>
      <xdr:col>1</xdr:col>
      <xdr:colOff>1256570</xdr:colOff>
      <xdr:row>4</xdr:row>
      <xdr:rowOff>83042</xdr:rowOff>
    </xdr:from>
    <xdr:to>
      <xdr:col>1</xdr:col>
      <xdr:colOff>1639432</xdr:colOff>
      <xdr:row>13</xdr:row>
      <xdr:rowOff>1990</xdr:rowOff>
    </xdr:to>
    <xdr:sp macro="" textlink="">
      <xdr:nvSpPr>
        <xdr:cNvPr id="4" name="CuadroTexto 6">
          <a:extLst>
            <a:ext uri="{FF2B5EF4-FFF2-40B4-BE49-F238E27FC236}">
              <a16:creationId xmlns:a16="http://schemas.microsoft.com/office/drawing/2014/main" xmlns="" id="{00000000-0008-0000-0900-000004000000}"/>
            </a:ext>
          </a:extLst>
        </xdr:cNvPr>
        <xdr:cNvSpPr txBox="1"/>
      </xdr:nvSpPr>
      <xdr:spPr>
        <a:xfrm rot="16200000">
          <a:off x="-831665" y="4186181"/>
          <a:ext cx="4950102" cy="382862"/>
        </a:xfrm>
        <a:prstGeom prst="rect">
          <a:avLst/>
        </a:prstGeom>
        <a:noFill/>
      </xdr:spPr>
      <xdr:txBody>
        <a:bodyPr wrap="square" rtlCol="0" anchor="ctr">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MX" sz="2000" b="0">
              <a:latin typeface="Courier New" panose="02070309020205020404" pitchFamily="49" charset="0"/>
              <a:ea typeface="Adobe Myungjo Std M" panose="02020600000000000000" pitchFamily="18" charset="-128"/>
              <a:cs typeface="Courier New" panose="02070309020205020404" pitchFamily="49" charset="0"/>
            </a:rPr>
            <a:t>INSTITUTO</a:t>
          </a:r>
          <a:r>
            <a:rPr lang="es-MX" sz="2000" b="0" baseline="0">
              <a:latin typeface="Courier New" panose="02070309020205020404" pitchFamily="49" charset="0"/>
              <a:ea typeface="Adobe Myungjo Std M" panose="02020600000000000000" pitchFamily="18" charset="-128"/>
              <a:cs typeface="Courier New" panose="02070309020205020404" pitchFamily="49" charset="0"/>
            </a:rPr>
            <a:t> DE CIENCIAS FÍSICAS </a:t>
          </a:r>
          <a:endParaRPr lang="es-MX" sz="2000" b="0">
            <a:latin typeface="Courier New" panose="02070309020205020404" pitchFamily="49" charset="0"/>
            <a:ea typeface="Adobe Myungjo Std M" panose="02020600000000000000" pitchFamily="18" charset="-128"/>
            <a:cs typeface="Courier New" panose="02070309020205020404" pitchFamily="49" charset="0"/>
          </a:endParaRPr>
        </a:p>
      </xdr:txBody>
    </xdr:sp>
    <xdr:clientData/>
  </xdr:twoCellAnchor>
</xdr:wsDr>
</file>

<file path=xl/theme/theme1.xml><?xml version="1.0" encoding="utf-8"?>
<a:theme xmlns:a="http://schemas.openxmlformats.org/drawingml/2006/main" name="ION_colors">
  <a:themeElements>
    <a:clrScheme name="ION">
      <a:dk1>
        <a:sysClr val="windowText" lastClr="000000"/>
      </a:dk1>
      <a:lt1>
        <a:sysClr val="window" lastClr="FFFFFF"/>
      </a:lt1>
      <a:dk2>
        <a:srgbClr val="2A5155"/>
      </a:dk2>
      <a:lt2>
        <a:srgbClr val="EBEBEB"/>
      </a:lt2>
      <a:accent1>
        <a:srgbClr val="B01513"/>
      </a:accent1>
      <a:accent2>
        <a:srgbClr val="EA6312"/>
      </a:accent2>
      <a:accent3>
        <a:srgbClr val="E6B729"/>
      </a:accent3>
      <a:accent4>
        <a:srgbClr val="6AAC90"/>
      </a:accent4>
      <a:accent5>
        <a:srgbClr val="5F9C9D"/>
      </a:accent5>
      <a:accent6>
        <a:srgbClr val="9E5E9B"/>
      </a:accent6>
      <a:hlink>
        <a:srgbClr val="5F9C9D"/>
      </a:hlink>
      <a:folHlink>
        <a:srgbClr val="9E5E9B"/>
      </a:folHlink>
    </a:clrScheme>
    <a:fontScheme name="ION">
      <a:majorFont>
        <a:latin typeface="Century Gothic"/>
        <a:ea typeface=""/>
        <a:cs typeface=""/>
      </a:majorFont>
      <a:minorFont>
        <a:latin typeface="Century Gothic"/>
        <a:ea typeface=""/>
        <a:cs typeface=""/>
      </a:minorFont>
    </a:fontScheme>
    <a:fmtScheme name="Clarity">
      <a:fillStyleLst>
        <a:solidFill>
          <a:schemeClr val="phClr"/>
        </a:solidFill>
        <a:gradFill rotWithShape="1">
          <a:gsLst>
            <a:gs pos="0">
              <a:schemeClr val="phClr">
                <a:tint val="50000"/>
                <a:shade val="86000"/>
                <a:satMod val="140000"/>
              </a:schemeClr>
            </a:gs>
            <a:gs pos="45000">
              <a:schemeClr val="phClr">
                <a:tint val="48000"/>
                <a:satMod val="150000"/>
              </a:schemeClr>
            </a:gs>
            <a:gs pos="100000">
              <a:schemeClr val="phClr">
                <a:tint val="28000"/>
                <a:satMod val="160000"/>
              </a:schemeClr>
            </a:gs>
          </a:gsLst>
          <a:path path="circle">
            <a:fillToRect l="100000" t="100000" r="100000" b="100000"/>
          </a:path>
        </a:gradFill>
        <a:gradFill rotWithShape="1">
          <a:gsLst>
            <a:gs pos="0">
              <a:schemeClr val="phClr">
                <a:shade val="70000"/>
                <a:satMod val="150000"/>
              </a:schemeClr>
            </a:gs>
            <a:gs pos="34000">
              <a:schemeClr val="phClr">
                <a:shade val="70000"/>
                <a:satMod val="140000"/>
              </a:schemeClr>
            </a:gs>
            <a:gs pos="70000">
              <a:schemeClr val="phClr">
                <a:tint val="100000"/>
                <a:shade val="90000"/>
                <a:satMod val="140000"/>
              </a:schemeClr>
            </a:gs>
            <a:gs pos="100000">
              <a:schemeClr val="phClr">
                <a:tint val="100000"/>
                <a:shade val="100000"/>
                <a:satMod val="100000"/>
              </a:schemeClr>
            </a:gs>
          </a:gsLst>
          <a:path path="circle">
            <a:fillToRect l="100000" t="100000" r="100000" b="100000"/>
          </a:path>
        </a:gradFill>
      </a:fillStyleLst>
      <a:lnStyleLst>
        <a:ln w="9525" cap="flat" cmpd="sng" algn="ctr">
          <a:solidFill>
            <a:schemeClr val="phClr"/>
          </a:solidFill>
          <a:prstDash val="solid"/>
        </a:ln>
        <a:ln w="26425" cap="flat" cmpd="sng" algn="ctr">
          <a:solidFill>
            <a:schemeClr val="phClr"/>
          </a:solidFill>
          <a:prstDash val="solid"/>
        </a:ln>
        <a:ln w="4445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38100" dist="25400" dir="2700000" algn="br" rotWithShape="0">
              <a:srgbClr val="000000">
                <a:alpha val="60000"/>
              </a:srgbClr>
            </a:outerShdw>
          </a:effectLst>
          <a:scene3d>
            <a:camera prst="orthographicFront">
              <a:rot lat="0" lon="0" rev="0"/>
            </a:camera>
            <a:lightRig rig="balanced" dir="t">
              <a:rot lat="0" lon="0" rev="5100000"/>
            </a:lightRig>
          </a:scene3d>
          <a:sp3d contourW="6350">
            <a:bevelT w="29210" h="12700"/>
            <a:contourClr>
              <a:schemeClr val="phClr">
                <a:shade val="30000"/>
                <a:satMod val="1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topLeftCell="A7" zoomScale="71" zoomScaleNormal="71" zoomScaleSheetLayoutView="64" workbookViewId="0">
      <selection activeCell="K18" sqref="K18"/>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27.75" customHeight="1">
      <c r="B2" s="7" t="str">
        <f>UPPER(TEXT(C5,"mmmm"))</f>
        <v>ENERO</v>
      </c>
      <c r="C2" s="17"/>
      <c r="D2" s="17"/>
      <c r="E2" s="17"/>
      <c r="F2" s="17"/>
      <c r="G2" s="17"/>
      <c r="H2" s="17"/>
      <c r="I2" s="17"/>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129" priority="5">
      <formula>AND(DAY(C11)&gt;=1,DAY(C11)&lt;=15)</formula>
    </cfRule>
  </conditionalFormatting>
  <conditionalFormatting sqref="C3:H3">
    <cfRule type="expression" dxfId="128" priority="4">
      <formula>DAY(C3)&gt;8</formula>
    </cfRule>
  </conditionalFormatting>
  <conditionalFormatting sqref="C3:C14">
    <cfRule type="expression" dxfId="127" priority="3">
      <formula>C$2="DO"</formula>
    </cfRule>
  </conditionalFormatting>
  <conditionalFormatting sqref="H3:I12">
    <cfRule type="expression" dxfId="126" priority="2">
      <formula>H$2="SÁ"</formula>
    </cfRule>
  </conditionalFormatting>
  <conditionalFormatting sqref="I3:I12">
    <cfRule type="expression" dxfId="125" priority="1">
      <formula>$I$2="DO"</formula>
    </cfRule>
  </conditionalFormatting>
  <dataValidations xWindow="140" yWindow="295" count="13">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pecifique la configuración del calendario en las celdas de abajo. No se imprimirán estas celdas." sqref="K1"/>
    <dataValidation allowBlank="1" showInputMessage="1" showErrorMessage="1" prompt="Escriba el año en la celda de la derecha." sqref="K2"/>
    <dataValidation allowBlank="1" showInputMessage="1" showErrorMessage="1" prompt="Escriba el año en esta celda." sqref="L2"/>
    <dataValidation allowBlank="1" showInputMessage="1" showErrorMessage="1" prompt="Seleccione el día de inicio de la semana en la celda a la derecha." sqref="K3"/>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Los días de la semana en esta fila se determinan automáticamente en función del Inicio de la semana especificado en la celda L3."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s>
  <printOptions horizontalCentered="1" verticalCentered="1"/>
  <pageMargins left="0.25" right="0.25" top="0.5" bottom="0.5" header="0.3" footer="0.3"/>
  <pageSetup paperSize="9" scale="86" orientation="landscape" r:id="rId1"/>
  <headerFooter differentFirst="1">
    <oddFooter>Page &amp;P of &amp;N</oddFooter>
  </headerFooter>
  <drawing r:id="rId2"/>
</worksheet>
</file>

<file path=xl/worksheets/sheet10.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7" zoomScale="73" zoomScaleNormal="50" zoomScaleSheetLayoutView="73" zoomScalePageLayoutView="50" workbookViewId="0">
      <selection activeCell="K14" sqref="K14"/>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84" priority="5">
      <formula>AND(DAY(C11)&gt;=1,DAY(C11)&lt;=15)</formula>
    </cfRule>
  </conditionalFormatting>
  <conditionalFormatting sqref="C3:H3">
    <cfRule type="expression" dxfId="83" priority="4">
      <formula>DAY(C3)&gt;8</formula>
    </cfRule>
  </conditionalFormatting>
  <conditionalFormatting sqref="C3:C14">
    <cfRule type="expression" dxfId="82" priority="3">
      <formula>C$2="DO"</formula>
    </cfRule>
  </conditionalFormatting>
  <conditionalFormatting sqref="H3:I12">
    <cfRule type="expression" dxfId="81" priority="2">
      <formula>H$2="SÁ"</formula>
    </cfRule>
  </conditionalFormatting>
  <conditionalFormatting sqref="I3:I12">
    <cfRule type="expression" dxfId="80" priority="1">
      <formula>$I$2="DO"</formula>
    </cfRule>
  </conditionalFormatting>
  <dataValidations count="13">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Los días de la semana en esta fila se determinan automáticamente en función del Inicio de la semana especificado en la celda L3." sqref="C2"/>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Seleccione el día de inicio de la semana en la celda a la derecha." sqref="K3"/>
    <dataValidation allowBlank="1" showInputMessage="1" showErrorMessage="1" prompt="Escriba el año en esta celda." sqref="L2"/>
    <dataValidation allowBlank="1" showInputMessage="1" showErrorMessage="1" prompt="Escriba el año en la celda de la derecha." sqref="K2"/>
    <dataValidation allowBlank="1" showInputMessage="1" showErrorMessage="1" prompt="Especifique la configuración del calendario en las celdas de abajo. No se imprimirán estas celdas." sqref="K1"/>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11.xml><?xml version="1.0" encoding="utf-8"?>
<worksheet xmlns="http://schemas.openxmlformats.org/spreadsheetml/2006/main" xmlns:r="http://schemas.openxmlformats.org/officeDocument/2006/relationships">
  <sheetPr>
    <tabColor theme="3" tint="-0.249977111117893"/>
    <pageSetUpPr autoPageBreaks="0" fitToPage="1"/>
  </sheetPr>
  <dimension ref="B1:I17"/>
  <sheetViews>
    <sheetView showGridLines="0" view="pageBreakPreview" topLeftCell="C1" zoomScale="95" zoomScaleSheetLayoutView="95" workbookViewId="0">
      <selection activeCell="E6" sqref="E6"/>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MAYO</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DíasYSemanas+DATE(AñoCalendario,5,1)-WEEKDAY(DATE(AñoCalendario,5,1),(InicioDeSemana="Lu")+1)+1</f>
        <v>43583</v>
      </c>
      <c r="D3" s="4">
        <v>43584</v>
      </c>
      <c r="E3" s="4">
        <v>43585</v>
      </c>
      <c r="F3" s="4">
        <v>43586</v>
      </c>
      <c r="G3" s="4">
        <v>43587</v>
      </c>
      <c r="H3" s="4">
        <v>43588</v>
      </c>
      <c r="I3" s="4">
        <v>43589</v>
      </c>
    </row>
    <row r="4" spans="2:9" ht="75" customHeight="1">
      <c r="C4" s="11"/>
      <c r="D4" s="11"/>
      <c r="E4" s="11"/>
      <c r="F4" s="11"/>
      <c r="G4" s="11"/>
      <c r="H4" s="11"/>
      <c r="I4" s="11"/>
    </row>
    <row r="5" spans="2:9" ht="19.5" customHeight="1">
      <c r="C5" s="4">
        <f t="array" ref="C5:I5">DíasYSemanas+DATE(AñoCalendario,5,1)-WEEKDAY(DATE(AñoCalendario,5,1),(InicioDeSemana="Lu")+1)+8</f>
        <v>43590</v>
      </c>
      <c r="D5" s="4">
        <v>43591</v>
      </c>
      <c r="E5" s="4">
        <v>43592</v>
      </c>
      <c r="F5" s="4">
        <v>43593</v>
      </c>
      <c r="G5" s="4">
        <v>43594</v>
      </c>
      <c r="H5" s="4">
        <v>43595</v>
      </c>
      <c r="I5" s="4">
        <v>43596</v>
      </c>
    </row>
    <row r="6" spans="2:9" ht="75" customHeight="1">
      <c r="C6" s="12"/>
      <c r="D6" s="12"/>
      <c r="E6" s="25"/>
      <c r="F6" s="12"/>
      <c r="G6" s="12"/>
      <c r="H6" s="11"/>
      <c r="I6" s="11"/>
    </row>
    <row r="7" spans="2:9" ht="19.5" customHeight="1">
      <c r="C7" s="4">
        <f t="array" ref="C7:I7">DíasYSemanas+DATE(AñoCalendario,5,1)-WEEKDAY(DATE(AñoCalendario,5,1),(InicioDeSemana="Lu")+1)+15</f>
        <v>43597</v>
      </c>
      <c r="D7" s="4">
        <v>43598</v>
      </c>
      <c r="E7" s="4">
        <v>43599</v>
      </c>
      <c r="F7" s="4">
        <v>43600</v>
      </c>
      <c r="G7" s="4">
        <v>43601</v>
      </c>
      <c r="H7" s="4">
        <v>43602</v>
      </c>
      <c r="I7" s="4">
        <v>43603</v>
      </c>
    </row>
    <row r="8" spans="2:9" ht="75" customHeight="1">
      <c r="C8" s="12"/>
      <c r="D8" s="12"/>
      <c r="E8" s="12"/>
      <c r="F8" s="12"/>
      <c r="G8" s="12"/>
      <c r="H8" s="11"/>
      <c r="I8" s="11"/>
    </row>
    <row r="9" spans="2:9" ht="19.5" customHeight="1">
      <c r="C9" s="4">
        <f t="array" ref="C9:I9">DíasYSemanas+DATE(AñoCalendario,5,1)-WEEKDAY(DATE(AñoCalendario,5,1),(InicioDeSemana="Lu")+1)+22</f>
        <v>43604</v>
      </c>
      <c r="D9" s="4">
        <v>43605</v>
      </c>
      <c r="E9" s="4">
        <v>43606</v>
      </c>
      <c r="F9" s="4">
        <v>43607</v>
      </c>
      <c r="G9" s="4">
        <v>43608</v>
      </c>
      <c r="H9" s="4">
        <v>43609</v>
      </c>
      <c r="I9" s="4">
        <v>43610</v>
      </c>
    </row>
    <row r="10" spans="2:9" ht="75" customHeight="1">
      <c r="C10" s="12"/>
      <c r="D10" s="12"/>
      <c r="E10" s="12"/>
      <c r="F10" s="12"/>
      <c r="G10" s="12"/>
      <c r="H10" s="11"/>
      <c r="I10" s="11"/>
    </row>
    <row r="11" spans="2:9" ht="19.5" customHeight="1">
      <c r="C11" s="4">
        <f t="array" ref="C11:I11">DíasYSemanas+DATE(AñoCalendario,5,1)-WEEKDAY(DATE(AñoCalendario,5,1),(InicioDeSemana="Lu")+1)+29</f>
        <v>43611</v>
      </c>
      <c r="D11" s="4">
        <v>43612</v>
      </c>
      <c r="E11" s="4">
        <v>43613</v>
      </c>
      <c r="F11" s="4">
        <v>43614</v>
      </c>
      <c r="G11" s="4">
        <v>43615</v>
      </c>
      <c r="H11" s="4">
        <v>43616</v>
      </c>
      <c r="I11" s="4">
        <v>43617</v>
      </c>
    </row>
    <row r="12" spans="2:9" ht="75" customHeight="1">
      <c r="C12" s="12"/>
      <c r="D12" s="12"/>
      <c r="E12" s="12"/>
      <c r="F12" s="12"/>
      <c r="G12" s="12"/>
      <c r="H12" s="11"/>
      <c r="I12" s="11"/>
    </row>
    <row r="13" spans="2:9" ht="19.5" customHeight="1">
      <c r="C13" s="4">
        <f t="array" ref="C13:D13">DíasYSemanas+DATE(AñoCalendario,5,1)-WEEKDAY(DATE(AñoCalendario,5,1),(InicioDeSemana="Lu")+1)+36</f>
        <v>43618</v>
      </c>
      <c r="D13" s="4">
        <v>43619</v>
      </c>
      <c r="E13" s="36" t="s">
        <v>0</v>
      </c>
      <c r="F13" s="37"/>
      <c r="G13" s="37"/>
      <c r="H13" s="37"/>
      <c r="I13" s="37"/>
    </row>
    <row r="14" spans="2:9" ht="75" customHeight="1">
      <c r="C14" s="12"/>
      <c r="D14" s="12"/>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79" priority="5">
      <formula>AND(DAY(C11)&gt;=1,DAY(C11)&lt;=15)</formula>
    </cfRule>
  </conditionalFormatting>
  <conditionalFormatting sqref="C3:H4">
    <cfRule type="expression" dxfId="78" priority="4">
      <formula>DAY(C3)&gt;8</formula>
    </cfRule>
  </conditionalFormatting>
  <conditionalFormatting sqref="C3:C14">
    <cfRule type="expression" dxfId="77" priority="3">
      <formula>C$2="DO"</formula>
    </cfRule>
  </conditionalFormatting>
  <conditionalFormatting sqref="H3:I12">
    <cfRule type="expression" dxfId="76" priority="2">
      <formula>H$2="SÁ"</formula>
    </cfRule>
  </conditionalFormatting>
  <conditionalFormatting sqref="I3:I12">
    <cfRule type="expression" dxfId="75" priority="1">
      <formula>$I$2="DO"</formula>
    </cfRule>
  </conditionalFormatting>
  <dataValidations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Calendario del mes de mayo" sqref="A1"/>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12.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10" zoomScale="66" zoomScaleNormal="50" zoomScaleSheetLayoutView="66" zoomScalePageLayoutView="50" workbookViewId="0">
      <selection activeCell="K14" sqref="K14"/>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74" priority="5">
      <formula>AND(DAY(C11)&gt;=1,DAY(C11)&lt;=15)</formula>
    </cfRule>
  </conditionalFormatting>
  <conditionalFormatting sqref="C3:H3">
    <cfRule type="expression" dxfId="73" priority="4">
      <formula>DAY(C3)&gt;8</formula>
    </cfRule>
  </conditionalFormatting>
  <conditionalFormatting sqref="C3:C14">
    <cfRule type="expression" dxfId="72" priority="3">
      <formula>C$2="DO"</formula>
    </cfRule>
  </conditionalFormatting>
  <conditionalFormatting sqref="H3:I12">
    <cfRule type="expression" dxfId="71" priority="2">
      <formula>H$2="SÁ"</formula>
    </cfRule>
  </conditionalFormatting>
  <conditionalFormatting sqref="I3:I12">
    <cfRule type="expression" dxfId="70" priority="1">
      <formula>$I$2="DO"</formula>
    </cfRule>
  </conditionalFormatting>
  <dataValidations count="13">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pecifique la configuración del calendario en las celdas de abajo. No se imprimirán estas celdas." sqref="K1"/>
    <dataValidation allowBlank="1" showInputMessage="1" showErrorMessage="1" prompt="Escriba el año en la celda de la derecha." sqref="K2"/>
    <dataValidation allowBlank="1" showInputMessage="1" showErrorMessage="1" prompt="Escriba el año en esta celda." sqref="L2"/>
    <dataValidation allowBlank="1" showInputMessage="1" showErrorMessage="1" prompt="Seleccione el día de inicio de la semana en la celda a la derecha." sqref="K3"/>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Los días de la semana en esta fila se determinan automáticamente en función del Inicio de la semana especificado en la celda L3."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13.xml><?xml version="1.0" encoding="utf-8"?>
<worksheet xmlns="http://schemas.openxmlformats.org/spreadsheetml/2006/main" xmlns:r="http://schemas.openxmlformats.org/officeDocument/2006/relationships">
  <sheetPr>
    <tabColor theme="3" tint="-0.499984740745262"/>
    <pageSetUpPr autoPageBreaks="0" fitToPage="1"/>
  </sheetPr>
  <dimension ref="B1:I17"/>
  <sheetViews>
    <sheetView showGridLines="0" tabSelected="1" view="pageBreakPreview" zoomScale="77" zoomScaleSheetLayoutView="77" workbookViewId="0">
      <selection activeCell="K6" sqref="K6"/>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JUNIO</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DíasYSemanas+DATE(AñoCalendario,6,1)-WEEKDAY(DATE(AñoCalendario,6,1),(InicioDeSemana="Lu")+1)+1</f>
        <v>43611</v>
      </c>
      <c r="D3" s="4">
        <v>43612</v>
      </c>
      <c r="E3" s="4">
        <v>43613</v>
      </c>
      <c r="F3" s="4">
        <v>43614</v>
      </c>
      <c r="G3" s="4">
        <v>43615</v>
      </c>
      <c r="H3" s="4">
        <v>43616</v>
      </c>
      <c r="I3" s="4">
        <v>43617</v>
      </c>
    </row>
    <row r="4" spans="2:9" ht="75" customHeight="1">
      <c r="C4" s="11"/>
      <c r="D4" s="11"/>
      <c r="E4" s="11"/>
      <c r="F4" s="11"/>
      <c r="G4" s="11"/>
      <c r="H4" s="11"/>
      <c r="I4" s="11"/>
    </row>
    <row r="5" spans="2:9" ht="19.5" customHeight="1">
      <c r="C5" s="4">
        <f t="array" ref="C5:I5">DíasYSemanas+DATE(AñoCalendario,6,1)-WEEKDAY(DATE(AñoCalendario,6,1),(InicioDeSemana="Lu")+1)+8</f>
        <v>43618</v>
      </c>
      <c r="D5" s="4">
        <v>43619</v>
      </c>
      <c r="E5" s="4">
        <v>43620</v>
      </c>
      <c r="F5" s="4">
        <v>43621</v>
      </c>
      <c r="G5" s="4">
        <v>43622</v>
      </c>
      <c r="H5" s="4">
        <v>43623</v>
      </c>
      <c r="I5" s="4">
        <v>43624</v>
      </c>
    </row>
    <row r="6" spans="2:9" ht="75" customHeight="1">
      <c r="C6" s="12"/>
      <c r="D6" s="12"/>
      <c r="E6" s="12"/>
      <c r="F6" s="12"/>
      <c r="G6" s="12"/>
      <c r="H6" s="11"/>
      <c r="I6" s="18"/>
    </row>
    <row r="7" spans="2:9" ht="19.5" customHeight="1">
      <c r="C7" s="4">
        <f t="array" ref="C7:I7">DíasYSemanas+DATE(AñoCalendario,6,1)-WEEKDAY(DATE(AñoCalendario,6,1),(InicioDeSemana="Lu")+1)+15</f>
        <v>43625</v>
      </c>
      <c r="D7" s="4">
        <v>43626</v>
      </c>
      <c r="E7" s="4">
        <v>43627</v>
      </c>
      <c r="F7" s="4">
        <v>43628</v>
      </c>
      <c r="G7" s="4">
        <v>43629</v>
      </c>
      <c r="H7" s="4">
        <v>43630</v>
      </c>
      <c r="I7" s="4">
        <v>43631</v>
      </c>
    </row>
    <row r="8" spans="2:9" ht="75" customHeight="1">
      <c r="C8" s="12"/>
      <c r="D8" s="12"/>
      <c r="E8" s="12"/>
      <c r="F8" s="12"/>
      <c r="G8" s="12"/>
      <c r="H8" s="11"/>
      <c r="I8" s="11"/>
    </row>
    <row r="9" spans="2:9" ht="19.5" customHeight="1">
      <c r="C9" s="4">
        <f t="array" ref="C9:I9">DíasYSemanas+DATE(AñoCalendario,6,1)-WEEKDAY(DATE(AñoCalendario,6,1),(InicioDeSemana="Lu")+1)+22</f>
        <v>43632</v>
      </c>
      <c r="D9" s="4">
        <v>43633</v>
      </c>
      <c r="E9" s="4">
        <v>43634</v>
      </c>
      <c r="F9" s="4">
        <v>43635</v>
      </c>
      <c r="G9" s="4">
        <v>43636</v>
      </c>
      <c r="H9" s="4">
        <v>43637</v>
      </c>
      <c r="I9" s="4">
        <v>43638</v>
      </c>
    </row>
    <row r="10" spans="2:9" ht="75" customHeight="1">
      <c r="C10" s="12"/>
      <c r="D10" s="12"/>
      <c r="E10" s="12"/>
      <c r="F10" s="12"/>
      <c r="G10" s="12"/>
      <c r="H10" s="11"/>
      <c r="I10" s="11"/>
    </row>
    <row r="11" spans="2:9" ht="19.5" customHeight="1">
      <c r="C11" s="4">
        <f t="array" ref="C11:I11">DíasYSemanas+DATE(AñoCalendario,6,1)-WEEKDAY(DATE(AñoCalendario,6,1),(InicioDeSemana="Lu")+1)+29</f>
        <v>43639</v>
      </c>
      <c r="D11" s="4">
        <v>43640</v>
      </c>
      <c r="E11" s="4">
        <v>43641</v>
      </c>
      <c r="F11" s="4">
        <v>43642</v>
      </c>
      <c r="G11" s="4">
        <v>43643</v>
      </c>
      <c r="H11" s="4">
        <v>43644</v>
      </c>
      <c r="I11" s="4">
        <v>43645</v>
      </c>
    </row>
    <row r="12" spans="2:9" ht="75" customHeight="1">
      <c r="C12" s="12"/>
      <c r="D12" s="12"/>
      <c r="E12" s="12"/>
      <c r="F12" s="12"/>
      <c r="G12" s="12"/>
      <c r="H12" s="11"/>
      <c r="I12" s="11"/>
    </row>
    <row r="13" spans="2:9" ht="19.5" customHeight="1">
      <c r="C13" s="4">
        <f t="array" ref="C13:D13">DíasYSemanas+DATE(AñoCalendario,6,1)-WEEKDAY(DATE(AñoCalendario,6,1),(InicioDeSemana="Lu")+1)+36</f>
        <v>43646</v>
      </c>
      <c r="D13" s="4">
        <v>43647</v>
      </c>
      <c r="E13" s="36" t="s">
        <v>0</v>
      </c>
      <c r="F13" s="37"/>
      <c r="G13" s="37"/>
      <c r="H13" s="37"/>
      <c r="I13" s="37"/>
    </row>
    <row r="14" spans="2:9" ht="75" customHeight="1">
      <c r="C14" s="12"/>
      <c r="D14" s="12"/>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69" priority="5">
      <formula>AND(DAY(C11)&gt;=1,DAY(C11)&lt;=15)</formula>
    </cfRule>
  </conditionalFormatting>
  <conditionalFormatting sqref="C3:H4">
    <cfRule type="expression" dxfId="68" priority="4">
      <formula>DAY(C3)&gt;8</formula>
    </cfRule>
  </conditionalFormatting>
  <conditionalFormatting sqref="C3:C14">
    <cfRule type="expression" dxfId="67" priority="3">
      <formula>C$2="DO"</formula>
    </cfRule>
  </conditionalFormatting>
  <conditionalFormatting sqref="H3:I12">
    <cfRule type="expression" dxfId="66" priority="2">
      <formula>H$2="SÁ"</formula>
    </cfRule>
  </conditionalFormatting>
  <conditionalFormatting sqref="I3:I12">
    <cfRule type="expression" dxfId="65" priority="1">
      <formula>$I$2="DO"</formula>
    </cfRule>
  </conditionalFormatting>
  <dataValidations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Calendario del mes de junio" sqref="A1"/>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scriba las notas diarias basadas en el día del calendario que se encuentra arriba en las celdas de esta fila y las filas 6, 8, 10, 12 y 14, de las columnas C a I." sqref="C4"/>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14.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10" zoomScale="73" zoomScaleNormal="50" zoomScaleSheetLayoutView="73" zoomScalePageLayoutView="50" workbookViewId="0">
      <selection activeCell="L15" sqref="L15"/>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64" priority="5">
      <formula>AND(DAY(C11)&gt;=1,DAY(C11)&lt;=15)</formula>
    </cfRule>
  </conditionalFormatting>
  <conditionalFormatting sqref="C3:H3">
    <cfRule type="expression" dxfId="63" priority="4">
      <formula>DAY(C3)&gt;8</formula>
    </cfRule>
  </conditionalFormatting>
  <conditionalFormatting sqref="C3:C14">
    <cfRule type="expression" dxfId="62" priority="3">
      <formula>C$2="DO"</formula>
    </cfRule>
  </conditionalFormatting>
  <conditionalFormatting sqref="H3:I12">
    <cfRule type="expression" dxfId="61" priority="2">
      <formula>H$2="SÁ"</formula>
    </cfRule>
  </conditionalFormatting>
  <conditionalFormatting sqref="I3:I12">
    <cfRule type="expression" dxfId="60" priority="1">
      <formula>$I$2="DO"</formula>
    </cfRule>
  </conditionalFormatting>
  <dataValidations count="13">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Los días de la semana en esta fila se determinan automáticamente en función del Inicio de la semana especificado en la celda L3." sqref="C2"/>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Seleccione el día de inicio de la semana en la celda a la derecha." sqref="K3"/>
    <dataValidation allowBlank="1" showInputMessage="1" showErrorMessage="1" prompt="Escriba el año en esta celda." sqref="L2"/>
    <dataValidation allowBlank="1" showInputMessage="1" showErrorMessage="1" prompt="Escriba el año en la celda de la derecha." sqref="K2"/>
    <dataValidation allowBlank="1" showInputMessage="1" showErrorMessage="1" prompt="Especifique la configuración del calendario en las celdas de abajo. No se imprimirán estas celdas." sqref="K1"/>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15.xml><?xml version="1.0" encoding="utf-8"?>
<worksheet xmlns="http://schemas.openxmlformats.org/spreadsheetml/2006/main" xmlns:r="http://schemas.openxmlformats.org/officeDocument/2006/relationships">
  <sheetPr>
    <tabColor theme="3" tint="0.79998168889431442"/>
    <pageSetUpPr autoPageBreaks="0" fitToPage="1"/>
  </sheetPr>
  <dimension ref="B1:I17"/>
  <sheetViews>
    <sheetView showGridLines="0" view="pageBreakPreview" topLeftCell="A2" zoomScale="49" zoomScaleSheetLayoutView="49" workbookViewId="0">
      <selection activeCell="C6" sqref="C6"/>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JULIO</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DíasYSemanas+DATE(AñoCalendario,7,1)-WEEKDAY(DATE(AñoCalendario,7,1),(InicioDeSemana="Lu")+1)+1</f>
        <v>43646</v>
      </c>
      <c r="D3" s="4">
        <v>43647</v>
      </c>
      <c r="E3" s="4">
        <v>43648</v>
      </c>
      <c r="F3" s="4">
        <v>43649</v>
      </c>
      <c r="G3" s="4">
        <v>43650</v>
      </c>
      <c r="H3" s="4">
        <v>43651</v>
      </c>
      <c r="I3" s="4">
        <v>43652</v>
      </c>
    </row>
    <row r="4" spans="2:9" ht="75" customHeight="1">
      <c r="C4" s="11"/>
      <c r="D4" s="11"/>
      <c r="E4" s="11"/>
      <c r="F4" s="11"/>
      <c r="G4" s="11"/>
      <c r="H4" s="11"/>
      <c r="I4" s="11"/>
    </row>
    <row r="5" spans="2:9" ht="19.5" customHeight="1">
      <c r="C5" s="4">
        <f t="array" ref="C5:I5">DíasYSemanas+DATE(AñoCalendario,7,1)-WEEKDAY(DATE(AñoCalendario,7,1),(InicioDeSemana="Lu")+1)+8</f>
        <v>43653</v>
      </c>
      <c r="D5" s="4">
        <v>43654</v>
      </c>
      <c r="E5" s="4">
        <v>43655</v>
      </c>
      <c r="F5" s="4">
        <v>43656</v>
      </c>
      <c r="G5" s="4">
        <v>43657</v>
      </c>
      <c r="H5" s="4">
        <v>43658</v>
      </c>
      <c r="I5" s="4">
        <v>43659</v>
      </c>
    </row>
    <row r="6" spans="2:9" ht="75" customHeight="1">
      <c r="C6" s="23"/>
      <c r="D6" s="12"/>
      <c r="E6" s="12"/>
      <c r="F6" s="12"/>
      <c r="G6" s="12"/>
      <c r="H6" s="11"/>
      <c r="I6" s="11"/>
    </row>
    <row r="7" spans="2:9" ht="19.5" customHeight="1">
      <c r="C7" s="4">
        <f t="array" ref="C7:I7">DíasYSemanas+DATE(AñoCalendario,7,1)-WEEKDAY(DATE(AñoCalendario,7,1),(InicioDeSemana="Lu")+1)+15</f>
        <v>43660</v>
      </c>
      <c r="D7" s="4">
        <v>43661</v>
      </c>
      <c r="E7" s="4">
        <v>43662</v>
      </c>
      <c r="F7" s="4">
        <v>43663</v>
      </c>
      <c r="G7" s="4">
        <v>43664</v>
      </c>
      <c r="H7" s="4">
        <v>43665</v>
      </c>
      <c r="I7" s="4">
        <v>43666</v>
      </c>
    </row>
    <row r="8" spans="2:9" ht="75" customHeight="1">
      <c r="C8" s="12"/>
      <c r="D8" s="12"/>
      <c r="E8" s="12"/>
      <c r="F8" s="12"/>
      <c r="G8" s="12"/>
      <c r="H8" s="11"/>
      <c r="I8" s="11"/>
    </row>
    <row r="9" spans="2:9" ht="19.5" customHeight="1">
      <c r="C9" s="4">
        <f t="array" ref="C9:I9">DíasYSemanas+DATE(AñoCalendario,7,1)-WEEKDAY(DATE(AñoCalendario,7,1),(InicioDeSemana="Lu")+1)+22</f>
        <v>43667</v>
      </c>
      <c r="D9" s="4">
        <v>43668</v>
      </c>
      <c r="E9" s="4">
        <v>43669</v>
      </c>
      <c r="F9" s="4">
        <v>43670</v>
      </c>
      <c r="G9" s="4">
        <v>43671</v>
      </c>
      <c r="H9" s="4">
        <v>43672</v>
      </c>
      <c r="I9" s="4">
        <v>43673</v>
      </c>
    </row>
    <row r="10" spans="2:9" ht="75" customHeight="1">
      <c r="C10" s="12"/>
      <c r="D10" s="12"/>
      <c r="E10" s="12"/>
      <c r="F10" s="12"/>
      <c r="G10" s="12"/>
      <c r="H10" s="11"/>
      <c r="I10" s="11"/>
    </row>
    <row r="11" spans="2:9" ht="19.5" customHeight="1">
      <c r="C11" s="4">
        <f t="array" ref="C11:I11">DíasYSemanas+DATE(AñoCalendario,7,1)-WEEKDAY(DATE(AñoCalendario,7,1),(InicioDeSemana="Lu")+1)+29</f>
        <v>43674</v>
      </c>
      <c r="D11" s="4">
        <v>43675</v>
      </c>
      <c r="E11" s="4">
        <v>43676</v>
      </c>
      <c r="F11" s="4">
        <v>43677</v>
      </c>
      <c r="G11" s="4">
        <v>43678</v>
      </c>
      <c r="H11" s="4">
        <v>43679</v>
      </c>
      <c r="I11" s="4">
        <v>43680</v>
      </c>
    </row>
    <row r="12" spans="2:9" ht="75" customHeight="1">
      <c r="C12" s="12"/>
      <c r="D12" s="12"/>
      <c r="E12" s="12"/>
      <c r="F12" s="12"/>
      <c r="G12" s="12"/>
      <c r="H12" s="11"/>
      <c r="I12" s="11"/>
    </row>
    <row r="13" spans="2:9" ht="19.5" customHeight="1">
      <c r="C13" s="4">
        <f t="array" ref="C13:D13">DíasYSemanas+DATE(AñoCalendario,7,1)-WEEKDAY(DATE(AñoCalendario,7,1),(InicioDeSemana="Lu")+1)+36</f>
        <v>43681</v>
      </c>
      <c r="D13" s="4">
        <v>43682</v>
      </c>
      <c r="E13" s="36" t="s">
        <v>0</v>
      </c>
      <c r="F13" s="37"/>
      <c r="G13" s="37"/>
      <c r="H13" s="37"/>
      <c r="I13" s="37"/>
    </row>
    <row r="14" spans="2:9" ht="75" customHeight="1">
      <c r="C14" s="12"/>
      <c r="D14" s="12"/>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59" priority="5">
      <formula>AND(DAY(C11)&gt;=1,DAY(C11)&lt;=15)</formula>
    </cfRule>
  </conditionalFormatting>
  <conditionalFormatting sqref="C3:H4">
    <cfRule type="expression" dxfId="58" priority="4">
      <formula>DAY(C3)&gt;8</formula>
    </cfRule>
  </conditionalFormatting>
  <conditionalFormatting sqref="C3:C14">
    <cfRule type="expression" dxfId="57" priority="3">
      <formula>C$2="DO"</formula>
    </cfRule>
  </conditionalFormatting>
  <conditionalFormatting sqref="H3:I12">
    <cfRule type="expression" dxfId="56" priority="2">
      <formula>H$2="SÁ"</formula>
    </cfRule>
  </conditionalFormatting>
  <conditionalFormatting sqref="I3:I12">
    <cfRule type="expression" dxfId="55" priority="1">
      <formula>$I$2="DO"</formula>
    </cfRule>
  </conditionalFormatting>
  <dataValidations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Calendario del mes de julio" sqref="A1"/>
  </dataValidations>
  <printOptions horizontalCentered="1" verticalCentered="1"/>
  <pageMargins left="0.25" right="0.25" top="0.5" bottom="0.5" header="0.3" footer="0.3"/>
  <pageSetup paperSize="9" scale="85" orientation="landscape" r:id="rId1"/>
  <headerFooter differentFirst="1">
    <oddFooter>Page &amp;P of &amp;N</oddFooter>
  </headerFooter>
  <drawing r:id="rId2"/>
</worksheet>
</file>

<file path=xl/worksheets/sheet16.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10" zoomScale="73" zoomScaleNormal="50" zoomScaleSheetLayoutView="73" zoomScalePageLayoutView="50" workbookViewId="0">
      <selection activeCell="K15" sqref="K15"/>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54" priority="5">
      <formula>AND(DAY(C11)&gt;=1,DAY(C11)&lt;=15)</formula>
    </cfRule>
  </conditionalFormatting>
  <conditionalFormatting sqref="C3:H3">
    <cfRule type="expression" dxfId="53" priority="4">
      <formula>DAY(C3)&gt;8</formula>
    </cfRule>
  </conditionalFormatting>
  <conditionalFormatting sqref="C3:C14">
    <cfRule type="expression" dxfId="52" priority="3">
      <formula>C$2="DO"</formula>
    </cfRule>
  </conditionalFormatting>
  <conditionalFormatting sqref="H3:I12">
    <cfRule type="expression" dxfId="51" priority="2">
      <formula>H$2="SÁ"</formula>
    </cfRule>
  </conditionalFormatting>
  <conditionalFormatting sqref="I3:I12">
    <cfRule type="expression" dxfId="50" priority="1">
      <formula>$I$2="DO"</formula>
    </cfRule>
  </conditionalFormatting>
  <dataValidations count="13">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pecifique la configuración del calendario en las celdas de abajo. No se imprimirán estas celdas." sqref="K1"/>
    <dataValidation allowBlank="1" showInputMessage="1" showErrorMessage="1" prompt="Escriba el año en la celda de la derecha." sqref="K2"/>
    <dataValidation allowBlank="1" showInputMessage="1" showErrorMessage="1" prompt="Escriba el año en esta celda." sqref="L2"/>
    <dataValidation allowBlank="1" showInputMessage="1" showErrorMessage="1" prompt="Seleccione el día de inicio de la semana en la celda a la derecha." sqref="K3"/>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Los días de la semana en esta fila se determinan automáticamente en función del Inicio de la semana especificado en la celda L3."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17.xml><?xml version="1.0" encoding="utf-8"?>
<worksheet xmlns="http://schemas.openxmlformats.org/spreadsheetml/2006/main" xmlns:r="http://schemas.openxmlformats.org/officeDocument/2006/relationships">
  <sheetPr>
    <tabColor theme="3" tint="0.59999389629810485"/>
    <pageSetUpPr autoPageBreaks="0" fitToPage="1"/>
  </sheetPr>
  <dimension ref="B1:I17"/>
  <sheetViews>
    <sheetView showGridLines="0" view="pageBreakPreview" topLeftCell="A3" zoomScale="78" zoomScaleNormal="53" zoomScaleSheetLayoutView="78" workbookViewId="0">
      <selection activeCell="F8" sqref="F8"/>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AGOSTO</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DíasYSemanas+DATE(AñoCalendario,8,1)-WEEKDAY(DATE(AñoCalendario,8,1),(InicioDeSemana="Lu")+1)+1</f>
        <v>43674</v>
      </c>
      <c r="D3" s="4">
        <v>43675</v>
      </c>
      <c r="E3" s="4">
        <v>43676</v>
      </c>
      <c r="F3" s="4">
        <v>43677</v>
      </c>
      <c r="G3" s="4">
        <v>43678</v>
      </c>
      <c r="H3" s="4">
        <v>43679</v>
      </c>
      <c r="I3" s="4">
        <v>43680</v>
      </c>
    </row>
    <row r="4" spans="2:9" ht="75" customHeight="1">
      <c r="C4" s="11"/>
      <c r="D4" s="11"/>
      <c r="E4" s="11"/>
      <c r="F4" s="11"/>
      <c r="G4" s="11"/>
      <c r="H4" s="11"/>
      <c r="I4" s="11"/>
    </row>
    <row r="5" spans="2:9" ht="19.5" customHeight="1">
      <c r="C5" s="4">
        <f t="array" ref="C5:I5">DíasYSemanas+DATE(AñoCalendario,8,1)-WEEKDAY(DATE(AñoCalendario,8,1),(InicioDeSemana="Lu")+1)+8</f>
        <v>43681</v>
      </c>
      <c r="D5" s="4">
        <v>43682</v>
      </c>
      <c r="E5" s="4">
        <v>43683</v>
      </c>
      <c r="F5" s="4">
        <v>43684</v>
      </c>
      <c r="G5" s="4">
        <v>43685</v>
      </c>
      <c r="H5" s="4">
        <v>43686</v>
      </c>
      <c r="I5" s="4">
        <v>43687</v>
      </c>
    </row>
    <row r="6" spans="2:9" ht="75" customHeight="1">
      <c r="C6" s="12"/>
      <c r="D6" s="23"/>
      <c r="E6" s="12"/>
      <c r="F6" s="12"/>
      <c r="G6" s="12"/>
      <c r="H6" s="11"/>
      <c r="I6" s="11"/>
    </row>
    <row r="7" spans="2:9" ht="19.5" customHeight="1">
      <c r="C7" s="4">
        <f t="array" ref="C7:I7">DíasYSemanas+DATE(AñoCalendario,8,1)-WEEKDAY(DATE(AñoCalendario,8,1),(InicioDeSemana="Lu")+1)+15</f>
        <v>43688</v>
      </c>
      <c r="D7" s="4">
        <v>43689</v>
      </c>
      <c r="E7" s="4">
        <v>43690</v>
      </c>
      <c r="F7" s="4">
        <v>43691</v>
      </c>
      <c r="G7" s="4">
        <v>43692</v>
      </c>
      <c r="H7" s="4">
        <v>43693</v>
      </c>
      <c r="I7" s="4">
        <v>43694</v>
      </c>
    </row>
    <row r="8" spans="2:9" ht="75" customHeight="1">
      <c r="C8" s="12"/>
      <c r="D8" s="12"/>
      <c r="E8" s="12"/>
      <c r="F8" s="27"/>
      <c r="G8" s="12"/>
      <c r="H8" s="11"/>
      <c r="I8" s="11"/>
    </row>
    <row r="9" spans="2:9" ht="19.5" customHeight="1">
      <c r="C9" s="4">
        <f t="array" ref="C9:I9">DíasYSemanas+DATE(AñoCalendario,8,1)-WEEKDAY(DATE(AñoCalendario,8,1),(InicioDeSemana="Lu")+1)+22</f>
        <v>43695</v>
      </c>
      <c r="D9" s="4">
        <v>43696</v>
      </c>
      <c r="E9" s="4">
        <v>43697</v>
      </c>
      <c r="F9" s="4">
        <v>43698</v>
      </c>
      <c r="G9" s="4">
        <v>43699</v>
      </c>
      <c r="H9" s="4">
        <v>43700</v>
      </c>
      <c r="I9" s="4">
        <v>43701</v>
      </c>
    </row>
    <row r="10" spans="2:9" ht="75" customHeight="1">
      <c r="C10" s="12"/>
      <c r="D10" s="12"/>
      <c r="E10" s="12"/>
      <c r="F10" s="12"/>
      <c r="G10" s="12"/>
      <c r="H10" s="11"/>
      <c r="I10" s="11"/>
    </row>
    <row r="11" spans="2:9" ht="19.5" customHeight="1">
      <c r="C11" s="4">
        <f t="array" ref="C11:I11">DíasYSemanas+DATE(AñoCalendario,8,1)-WEEKDAY(DATE(AñoCalendario,8,1),(InicioDeSemana="Lu")+1)+29</f>
        <v>43702</v>
      </c>
      <c r="D11" s="4">
        <v>43703</v>
      </c>
      <c r="E11" s="4">
        <v>43704</v>
      </c>
      <c r="F11" s="4">
        <v>43705</v>
      </c>
      <c r="G11" s="4">
        <v>43706</v>
      </c>
      <c r="H11" s="4">
        <v>43707</v>
      </c>
      <c r="I11" s="4">
        <v>43708</v>
      </c>
    </row>
    <row r="12" spans="2:9" ht="75" customHeight="1">
      <c r="C12" s="12"/>
      <c r="D12" s="12"/>
      <c r="E12" s="12"/>
      <c r="F12" s="12"/>
      <c r="G12" s="12"/>
      <c r="H12" s="11"/>
      <c r="I12" s="11"/>
    </row>
    <row r="13" spans="2:9" ht="19.5" customHeight="1">
      <c r="C13" s="4">
        <f t="array" ref="C13:D13">DíasYSemanas+DATE(AñoCalendario,8,1)-WEEKDAY(DATE(AñoCalendario,8,1),(InicioDeSemana="Lu")+1)+36</f>
        <v>43709</v>
      </c>
      <c r="D13" s="4">
        <v>43710</v>
      </c>
      <c r="E13" s="36" t="s">
        <v>0</v>
      </c>
      <c r="F13" s="37"/>
      <c r="G13" s="37"/>
      <c r="H13" s="37"/>
      <c r="I13" s="37"/>
    </row>
    <row r="14" spans="2:9" ht="75" customHeight="1">
      <c r="C14" s="12"/>
      <c r="D14" s="12"/>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49" priority="5">
      <formula>AND(DAY(C11)&gt;=1,DAY(C11)&lt;=15)</formula>
    </cfRule>
  </conditionalFormatting>
  <conditionalFormatting sqref="C3:H4">
    <cfRule type="expression" dxfId="48" priority="4">
      <formula>DAY(C3)&gt;8</formula>
    </cfRule>
  </conditionalFormatting>
  <conditionalFormatting sqref="C3:C14">
    <cfRule type="expression" dxfId="47" priority="3">
      <formula>C$2="DO"</formula>
    </cfRule>
  </conditionalFormatting>
  <conditionalFormatting sqref="H3:I12">
    <cfRule type="expression" dxfId="46" priority="2">
      <formula>H$2="SÁ"</formula>
    </cfRule>
  </conditionalFormatting>
  <conditionalFormatting sqref="I3:I12">
    <cfRule type="expression" dxfId="45" priority="1">
      <formula>$I$2="DO"</formula>
    </cfRule>
  </conditionalFormatting>
  <dataValidations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Calendario del mes de agosto" sqref="A1"/>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scriba las notas diarias basadas en el día del calendario que se encuentra arriba en las celdas de esta fila y las filas 6, 8, 10, 12 y 14, de las columnas C a I." sqref="C4"/>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18.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4" zoomScale="73" zoomScaleNormal="50" zoomScaleSheetLayoutView="73" zoomScalePageLayoutView="50" workbookViewId="0">
      <selection activeCell="K12" sqref="K12"/>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44" priority="5">
      <formula>AND(DAY(C11)&gt;=1,DAY(C11)&lt;=15)</formula>
    </cfRule>
  </conditionalFormatting>
  <conditionalFormatting sqref="C3:H3">
    <cfRule type="expression" dxfId="43" priority="4">
      <formula>DAY(C3)&gt;8</formula>
    </cfRule>
  </conditionalFormatting>
  <conditionalFormatting sqref="C3:C14">
    <cfRule type="expression" dxfId="42" priority="3">
      <formula>C$2="DO"</formula>
    </cfRule>
  </conditionalFormatting>
  <conditionalFormatting sqref="H3:I12">
    <cfRule type="expression" dxfId="41" priority="2">
      <formula>H$2="SÁ"</formula>
    </cfRule>
  </conditionalFormatting>
  <conditionalFormatting sqref="I3:I12">
    <cfRule type="expression" dxfId="40" priority="1">
      <formula>$I$2="DO"</formula>
    </cfRule>
  </conditionalFormatting>
  <dataValidations count="13">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Los días de la semana en esta fila se determinan automáticamente en función del Inicio de la semana especificado en la celda L3." sqref="C2"/>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Seleccione el día de inicio de la semana en la celda a la derecha." sqref="K3"/>
    <dataValidation allowBlank="1" showInputMessage="1" showErrorMessage="1" prompt="Escriba el año en esta celda." sqref="L2"/>
    <dataValidation allowBlank="1" showInputMessage="1" showErrorMessage="1" prompt="Escriba el año en la celda de la derecha." sqref="K2"/>
    <dataValidation allowBlank="1" showInputMessage="1" showErrorMessage="1" prompt="Especifique la configuración del calendario en las celdas de abajo. No se imprimirán estas celdas." sqref="K1"/>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19.xml><?xml version="1.0" encoding="utf-8"?>
<worksheet xmlns="http://schemas.openxmlformats.org/spreadsheetml/2006/main" xmlns:r="http://schemas.openxmlformats.org/officeDocument/2006/relationships">
  <sheetPr>
    <tabColor theme="3" tint="0.39997558519241921"/>
    <pageSetUpPr autoPageBreaks="0" fitToPage="1"/>
  </sheetPr>
  <dimension ref="B1:I17"/>
  <sheetViews>
    <sheetView showGridLines="0" view="pageBreakPreview" zoomScale="60" zoomScaleNormal="73" workbookViewId="0">
      <selection activeCell="R15" sqref="R15"/>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SEPTIEMBRE</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DíasYSemanas+DATE(AñoCalendario,9,1)-WEEKDAY(DATE(AñoCalendario,9,1),(InicioDeSemana="Lu")+1)+1</f>
        <v>43709</v>
      </c>
      <c r="D3" s="4">
        <v>43710</v>
      </c>
      <c r="E3" s="4">
        <v>43711</v>
      </c>
      <c r="F3" s="4">
        <v>43712</v>
      </c>
      <c r="G3" s="4">
        <v>43713</v>
      </c>
      <c r="H3" s="4">
        <v>43714</v>
      </c>
      <c r="I3" s="4">
        <v>43715</v>
      </c>
    </row>
    <row r="4" spans="2:9" ht="75" customHeight="1">
      <c r="C4" s="11"/>
      <c r="D4" s="11"/>
      <c r="E4" s="11"/>
      <c r="F4" s="11"/>
      <c r="G4" s="11"/>
      <c r="H4" s="11"/>
      <c r="I4" s="11"/>
    </row>
    <row r="5" spans="2:9" ht="19.5" customHeight="1">
      <c r="C5" s="4">
        <f t="array" ref="C5:I5">DíasYSemanas+DATE(AñoCalendario,9,1)-WEEKDAY(DATE(AñoCalendario,9,1),(InicioDeSemana="Lu")+1)+8</f>
        <v>43716</v>
      </c>
      <c r="D5" s="4">
        <v>43717</v>
      </c>
      <c r="E5" s="4">
        <v>43718</v>
      </c>
      <c r="F5" s="4">
        <v>43719</v>
      </c>
      <c r="G5" s="4">
        <v>43720</v>
      </c>
      <c r="H5" s="4">
        <v>43721</v>
      </c>
      <c r="I5" s="4">
        <v>43722</v>
      </c>
    </row>
    <row r="6" spans="2:9" ht="75" customHeight="1">
      <c r="C6" s="12"/>
      <c r="D6" s="12"/>
      <c r="E6" s="12"/>
      <c r="F6" s="12"/>
      <c r="G6" s="12"/>
      <c r="H6" s="11"/>
      <c r="I6" s="11"/>
    </row>
    <row r="7" spans="2:9" ht="19.5" customHeight="1">
      <c r="C7" s="4">
        <f t="array" ref="C7:I7">DíasYSemanas+DATE(AñoCalendario,9,1)-WEEKDAY(DATE(AñoCalendario,9,1),(InicioDeSemana="Lu")+1)+15</f>
        <v>43723</v>
      </c>
      <c r="D7" s="4">
        <v>43724</v>
      </c>
      <c r="E7" s="4">
        <v>43725</v>
      </c>
      <c r="F7" s="4">
        <v>43726</v>
      </c>
      <c r="G7" s="4">
        <v>43727</v>
      </c>
      <c r="H7" s="4">
        <v>43728</v>
      </c>
      <c r="I7" s="4">
        <v>43729</v>
      </c>
    </row>
    <row r="8" spans="2:9" ht="75" customHeight="1">
      <c r="C8" s="12"/>
      <c r="D8" s="12"/>
      <c r="E8" s="12"/>
      <c r="F8" s="12"/>
      <c r="G8" s="12"/>
      <c r="H8" s="11"/>
      <c r="I8" s="11"/>
    </row>
    <row r="9" spans="2:9" ht="19.5" customHeight="1">
      <c r="C9" s="4">
        <f t="array" ref="C9:I9">DíasYSemanas+DATE(AñoCalendario,9,1)-WEEKDAY(DATE(AñoCalendario,9,1),(InicioDeSemana="Lu")+1)+22</f>
        <v>43730</v>
      </c>
      <c r="D9" s="4">
        <v>43731</v>
      </c>
      <c r="E9" s="4">
        <v>43732</v>
      </c>
      <c r="F9" s="4">
        <v>43733</v>
      </c>
      <c r="G9" s="4">
        <v>43734</v>
      </c>
      <c r="H9" s="4">
        <v>43735</v>
      </c>
      <c r="I9" s="4">
        <v>43736</v>
      </c>
    </row>
    <row r="10" spans="2:9" ht="75" customHeight="1">
      <c r="C10" s="12"/>
      <c r="D10" s="12"/>
      <c r="E10" s="12"/>
      <c r="F10" s="12"/>
      <c r="G10" s="12"/>
      <c r="H10" s="11"/>
      <c r="I10" s="11"/>
    </row>
    <row r="11" spans="2:9" ht="19.5" customHeight="1">
      <c r="C11" s="4">
        <f t="array" ref="C11:I11">DíasYSemanas+DATE(AñoCalendario,9,1)-WEEKDAY(DATE(AñoCalendario,9,1),(InicioDeSemana="Lu")+1)+29</f>
        <v>43737</v>
      </c>
      <c r="D11" s="4">
        <v>43738</v>
      </c>
      <c r="E11" s="4">
        <v>43739</v>
      </c>
      <c r="F11" s="4">
        <v>43740</v>
      </c>
      <c r="G11" s="4">
        <v>43741</v>
      </c>
      <c r="H11" s="4">
        <v>43742</v>
      </c>
      <c r="I11" s="4">
        <v>43743</v>
      </c>
    </row>
    <row r="12" spans="2:9" ht="75" customHeight="1">
      <c r="C12" s="12"/>
      <c r="D12" s="12"/>
      <c r="E12" s="12"/>
      <c r="F12" s="12"/>
      <c r="G12" s="12"/>
      <c r="H12" s="11"/>
      <c r="I12" s="11"/>
    </row>
    <row r="13" spans="2:9" ht="19.5" customHeight="1">
      <c r="C13" s="4">
        <f t="array" ref="C13:D13">DíasYSemanas+DATE(AñoCalendario,9,1)-WEEKDAY(DATE(AñoCalendario,9,1),(InicioDeSemana="Lu")+1)+36</f>
        <v>43744</v>
      </c>
      <c r="D13" s="4">
        <v>43745</v>
      </c>
      <c r="E13" s="36" t="s">
        <v>0</v>
      </c>
      <c r="F13" s="37"/>
      <c r="G13" s="37"/>
      <c r="H13" s="37"/>
      <c r="I13" s="37"/>
    </row>
    <row r="14" spans="2:9" ht="75" customHeight="1">
      <c r="C14" s="12"/>
      <c r="D14" s="12"/>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39" priority="5">
      <formula>AND(DAY(C11)&gt;=1,DAY(C11)&lt;=15)</formula>
    </cfRule>
  </conditionalFormatting>
  <conditionalFormatting sqref="C3:H4">
    <cfRule type="expression" dxfId="38" priority="4">
      <formula>DAY(C3)&gt;8</formula>
    </cfRule>
  </conditionalFormatting>
  <conditionalFormatting sqref="C3:C14">
    <cfRule type="expression" dxfId="37" priority="3">
      <formula>C$2="DO"</formula>
    </cfRule>
  </conditionalFormatting>
  <conditionalFormatting sqref="H3:I12">
    <cfRule type="expression" dxfId="36" priority="2">
      <formula>H$2="SÁ"</formula>
    </cfRule>
  </conditionalFormatting>
  <conditionalFormatting sqref="I3:I12">
    <cfRule type="expression" dxfId="35" priority="1">
      <formula>$I$2="DO"</formula>
    </cfRule>
  </conditionalFormatting>
  <dataValidations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Calendario del mes de septiembre" sqref="A1"/>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2.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10" zoomScale="73" zoomScaleNormal="50" zoomScaleSheetLayoutView="73" zoomScalePageLayoutView="50" workbookViewId="0">
      <selection activeCell="L8" sqref="L8"/>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124" priority="5">
      <formula>AND(DAY(C11)&gt;=1,DAY(C11)&lt;=15)</formula>
    </cfRule>
  </conditionalFormatting>
  <conditionalFormatting sqref="C3:H3">
    <cfRule type="expression" dxfId="123" priority="4">
      <formula>DAY(C3)&gt;8</formula>
    </cfRule>
  </conditionalFormatting>
  <conditionalFormatting sqref="C3:C14">
    <cfRule type="expression" dxfId="122" priority="3">
      <formula>C$2="DO"</formula>
    </cfRule>
  </conditionalFormatting>
  <conditionalFormatting sqref="H3:I12">
    <cfRule type="expression" dxfId="121" priority="2">
      <formula>H$2="SÁ"</formula>
    </cfRule>
  </conditionalFormatting>
  <conditionalFormatting sqref="I3:I12">
    <cfRule type="expression" dxfId="120" priority="1">
      <formula>$I$2="DO"</formula>
    </cfRule>
  </conditionalFormatting>
  <dataValidations count="13">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Los días de la semana en esta fila se determinan automáticamente en función del Inicio de la semana especificado en la celda L3." sqref="C2"/>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Seleccione el día de inicio de la semana en la celda a la derecha." sqref="K3"/>
    <dataValidation allowBlank="1" showInputMessage="1" showErrorMessage="1" prompt="Escriba el año en esta celda." sqref="L2"/>
    <dataValidation allowBlank="1" showInputMessage="1" showErrorMessage="1" prompt="Escriba el año en la celda de la derecha." sqref="K2"/>
    <dataValidation allowBlank="1" showInputMessage="1" showErrorMessage="1" prompt="Especifique la configuración del calendario en las celdas de abajo. No se imprimirán estas celdas." sqref="K1"/>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20.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7" zoomScale="73" zoomScaleNormal="50" zoomScaleSheetLayoutView="73" zoomScalePageLayoutView="50" workbookViewId="0">
      <selection activeCell="K14" sqref="K14"/>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34" priority="5">
      <formula>AND(DAY(C11)&gt;=1,DAY(C11)&lt;=15)</formula>
    </cfRule>
  </conditionalFormatting>
  <conditionalFormatting sqref="C3:H3">
    <cfRule type="expression" dxfId="33" priority="4">
      <formula>DAY(C3)&gt;8</formula>
    </cfRule>
  </conditionalFormatting>
  <conditionalFormatting sqref="C3:C14">
    <cfRule type="expression" dxfId="32" priority="3">
      <formula>C$2="DO"</formula>
    </cfRule>
  </conditionalFormatting>
  <conditionalFormatting sqref="H3:I12">
    <cfRule type="expression" dxfId="31" priority="2">
      <formula>H$2="SÁ"</formula>
    </cfRule>
  </conditionalFormatting>
  <conditionalFormatting sqref="I3:I12">
    <cfRule type="expression" dxfId="30" priority="1">
      <formula>$I$2="DO"</formula>
    </cfRule>
  </conditionalFormatting>
  <dataValidations count="13">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pecifique la configuración del calendario en las celdas de abajo. No se imprimirán estas celdas." sqref="K1"/>
    <dataValidation allowBlank="1" showInputMessage="1" showErrorMessage="1" prompt="Escriba el año en la celda de la derecha." sqref="K2"/>
    <dataValidation allowBlank="1" showInputMessage="1" showErrorMessage="1" prompt="Escriba el año en esta celda." sqref="L2"/>
    <dataValidation allowBlank="1" showInputMessage="1" showErrorMessage="1" prompt="Seleccione el día de inicio de la semana en la celda a la derecha." sqref="K3"/>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Los días de la semana en esta fila se determinan automáticamente en función del Inicio de la semana especificado en la celda L3."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21.xml><?xml version="1.0" encoding="utf-8"?>
<worksheet xmlns="http://schemas.openxmlformats.org/spreadsheetml/2006/main" xmlns:r="http://schemas.openxmlformats.org/officeDocument/2006/relationships">
  <sheetPr>
    <tabColor theme="3"/>
    <pageSetUpPr autoPageBreaks="0" fitToPage="1"/>
  </sheetPr>
  <dimension ref="B1:I17"/>
  <sheetViews>
    <sheetView showGridLines="0" view="pageBreakPreview" zoomScale="52" zoomScaleSheetLayoutView="52" workbookViewId="0">
      <selection activeCell="F10" sqref="F10"/>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OCTUBRE</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DíasYSemanas+DATE(AñoCalendario,10,1)-WEEKDAY(DATE(AñoCalendario,10,1),(InicioDeSemana="Lu")+1)+1</f>
        <v>43737</v>
      </c>
      <c r="D3" s="4">
        <v>43738</v>
      </c>
      <c r="E3" s="4">
        <v>43739</v>
      </c>
      <c r="F3" s="4">
        <v>43740</v>
      </c>
      <c r="G3" s="4">
        <v>43741</v>
      </c>
      <c r="H3" s="4">
        <v>43742</v>
      </c>
      <c r="I3" s="4">
        <v>43743</v>
      </c>
    </row>
    <row r="4" spans="2:9" ht="75" customHeight="1">
      <c r="C4" s="11"/>
      <c r="D4" s="11"/>
      <c r="E4" s="11"/>
      <c r="F4" s="11"/>
      <c r="G4" s="11"/>
      <c r="H4" s="11"/>
      <c r="I4" s="11"/>
    </row>
    <row r="5" spans="2:9" ht="19.5" customHeight="1">
      <c r="C5" s="4">
        <f t="array" ref="C5:I5">DíasYSemanas+DATE(AñoCalendario,10,1)-WEEKDAY(DATE(AñoCalendario,10,1),(InicioDeSemana="Lu")+1)+8</f>
        <v>43744</v>
      </c>
      <c r="D5" s="4">
        <v>43745</v>
      </c>
      <c r="E5" s="4">
        <v>43746</v>
      </c>
      <c r="F5" s="4">
        <v>43747</v>
      </c>
      <c r="G5" s="4">
        <v>43748</v>
      </c>
      <c r="H5" s="4">
        <v>43749</v>
      </c>
      <c r="I5" s="4">
        <v>43750</v>
      </c>
    </row>
    <row r="6" spans="2:9" ht="75" customHeight="1">
      <c r="C6" s="12"/>
      <c r="D6" s="12"/>
      <c r="E6" s="12"/>
      <c r="F6" s="29"/>
      <c r="G6" s="12"/>
      <c r="H6" s="11"/>
      <c r="I6" s="11"/>
    </row>
    <row r="7" spans="2:9" ht="19.5" customHeight="1">
      <c r="C7" s="4">
        <f t="array" ref="C7:I7">DíasYSemanas+DATE(AñoCalendario,10,1)-WEEKDAY(DATE(AñoCalendario,10,1),(InicioDeSemana="Lu")+1)+15</f>
        <v>43751</v>
      </c>
      <c r="D7" s="4">
        <v>43752</v>
      </c>
      <c r="E7" s="4">
        <v>43753</v>
      </c>
      <c r="F7" s="4">
        <v>43754</v>
      </c>
      <c r="G7" s="4">
        <v>43755</v>
      </c>
      <c r="H7" s="4">
        <v>43756</v>
      </c>
      <c r="I7" s="4">
        <v>43757</v>
      </c>
    </row>
    <row r="8" spans="2:9" ht="75" customHeight="1">
      <c r="C8" s="12"/>
      <c r="D8" s="12"/>
      <c r="E8" s="12"/>
      <c r="F8" s="12"/>
      <c r="G8" s="12"/>
      <c r="H8" s="11"/>
      <c r="I8" s="11"/>
    </row>
    <row r="9" spans="2:9" ht="19.5" customHeight="1">
      <c r="C9" s="4">
        <f t="array" ref="C9:I9">DíasYSemanas+DATE(AñoCalendario,10,1)-WEEKDAY(DATE(AñoCalendario,10,1),(InicioDeSemana="Lu")+1)+22</f>
        <v>43758</v>
      </c>
      <c r="D9" s="4">
        <v>43759</v>
      </c>
      <c r="E9" s="4">
        <v>43760</v>
      </c>
      <c r="F9" s="4">
        <v>43761</v>
      </c>
      <c r="G9" s="4">
        <v>43762</v>
      </c>
      <c r="H9" s="4">
        <v>43763</v>
      </c>
      <c r="I9" s="4">
        <v>43764</v>
      </c>
    </row>
    <row r="10" spans="2:9" ht="75" customHeight="1">
      <c r="C10" s="12"/>
      <c r="D10" s="12"/>
      <c r="E10" s="12"/>
      <c r="F10" s="28"/>
      <c r="G10" s="12"/>
      <c r="H10" s="11"/>
      <c r="I10" s="11"/>
    </row>
    <row r="11" spans="2:9" ht="19.5" customHeight="1">
      <c r="C11" s="4">
        <f t="array" ref="C11:I11">DíasYSemanas+DATE(AñoCalendario,10,1)-WEEKDAY(DATE(AñoCalendario,10,1),(InicioDeSemana="Lu")+1)+29</f>
        <v>43765</v>
      </c>
      <c r="D11" s="4">
        <v>43766</v>
      </c>
      <c r="E11" s="4">
        <v>43767</v>
      </c>
      <c r="F11" s="4">
        <v>43768</v>
      </c>
      <c r="G11" s="4">
        <v>43769</v>
      </c>
      <c r="H11" s="4">
        <v>43770</v>
      </c>
      <c r="I11" s="4">
        <v>43771</v>
      </c>
    </row>
    <row r="12" spans="2:9" ht="75" customHeight="1">
      <c r="C12" s="12"/>
      <c r="D12" s="12"/>
      <c r="E12" s="12"/>
      <c r="F12" s="12"/>
      <c r="G12" s="12"/>
      <c r="H12" s="11"/>
      <c r="I12" s="11"/>
    </row>
    <row r="13" spans="2:9" ht="19.5" customHeight="1">
      <c r="C13" s="4">
        <f t="array" ref="C13:D13">DíasYSemanas+DATE(AñoCalendario,10,1)-WEEKDAY(DATE(AñoCalendario,10,1),(InicioDeSemana="Lu")+1)+36</f>
        <v>43772</v>
      </c>
      <c r="D13" s="4">
        <v>43773</v>
      </c>
      <c r="E13" s="36" t="s">
        <v>0</v>
      </c>
      <c r="F13" s="37"/>
      <c r="G13" s="37"/>
      <c r="H13" s="37"/>
      <c r="I13" s="37"/>
    </row>
    <row r="14" spans="2:9" ht="75" customHeight="1">
      <c r="C14" s="12"/>
      <c r="D14" s="12"/>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29" priority="5">
      <formula>AND(DAY(C11)&gt;=1,DAY(C11)&lt;=15)</formula>
    </cfRule>
  </conditionalFormatting>
  <conditionalFormatting sqref="C3:H4">
    <cfRule type="expression" dxfId="28" priority="4">
      <formula>DAY(C3)&gt;8</formula>
    </cfRule>
  </conditionalFormatting>
  <conditionalFormatting sqref="C3:C14">
    <cfRule type="expression" dxfId="27" priority="3">
      <formula>C$2="DO"</formula>
    </cfRule>
  </conditionalFormatting>
  <conditionalFormatting sqref="H3:I12">
    <cfRule type="expression" dxfId="26" priority="2">
      <formula>H$2="SÁ"</formula>
    </cfRule>
  </conditionalFormatting>
  <conditionalFormatting sqref="I3:I12">
    <cfRule type="expression" dxfId="25" priority="1">
      <formula>$I$2="DO"</formula>
    </cfRule>
  </conditionalFormatting>
  <dataValidations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Calendario del mes de octubre" sqref="A1"/>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scriba las notas diarias basadas en el día del calendario que se encuentra arriba en las celdas de esta fila y las filas 6, 8, 10, 12 y 14, de las columnas C a I." sqref="C4"/>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22.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zoomScale="73" zoomScaleNormal="50" zoomScaleSheetLayoutView="73" zoomScalePageLayoutView="50" workbookViewId="0">
      <selection activeCell="L14" sqref="L14"/>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24" priority="5">
      <formula>AND(DAY(C11)&gt;=1,DAY(C11)&lt;=15)</formula>
    </cfRule>
  </conditionalFormatting>
  <conditionalFormatting sqref="C3:H3">
    <cfRule type="expression" dxfId="23" priority="4">
      <formula>DAY(C3)&gt;8</formula>
    </cfRule>
  </conditionalFormatting>
  <conditionalFormatting sqref="C3:C14">
    <cfRule type="expression" dxfId="22" priority="3">
      <formula>C$2="DO"</formula>
    </cfRule>
  </conditionalFormatting>
  <conditionalFormatting sqref="H3:I12">
    <cfRule type="expression" dxfId="21" priority="2">
      <formula>H$2="SÁ"</formula>
    </cfRule>
  </conditionalFormatting>
  <conditionalFormatting sqref="I3:I12">
    <cfRule type="expression" dxfId="20" priority="1">
      <formula>$I$2="DO"</formula>
    </cfRule>
  </conditionalFormatting>
  <dataValidations count="13">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Los días de la semana en esta fila se determinan automáticamente en función del Inicio de la semana especificado en la celda L3." sqref="C2"/>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Seleccione el día de inicio de la semana en la celda a la derecha." sqref="K3"/>
    <dataValidation allowBlank="1" showInputMessage="1" showErrorMessage="1" prompt="Escriba el año en esta celda." sqref="L2"/>
    <dataValidation allowBlank="1" showInputMessage="1" showErrorMessage="1" prompt="Escriba el año en la celda de la derecha." sqref="K2"/>
    <dataValidation allowBlank="1" showInputMessage="1" showErrorMessage="1" prompt="Especifique la configuración del calendario en las celdas de abajo. No se imprimirán estas celdas." sqref="K1"/>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23.xml><?xml version="1.0" encoding="utf-8"?>
<worksheet xmlns="http://schemas.openxmlformats.org/spreadsheetml/2006/main" xmlns:r="http://schemas.openxmlformats.org/officeDocument/2006/relationships">
  <sheetPr>
    <tabColor theme="3" tint="-0.249977111117893"/>
    <pageSetUpPr autoPageBreaks="0" fitToPage="1"/>
  </sheetPr>
  <dimension ref="B1:I17"/>
  <sheetViews>
    <sheetView showGridLines="0" view="pageBreakPreview" topLeftCell="A5" zoomScale="65" zoomScaleNormal="60" zoomScaleSheetLayoutView="65" workbookViewId="0">
      <selection activeCell="I8" sqref="I8"/>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NOVIEMBRE</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DíasYSemanas+DATE(AñoCalendario,11,1)-WEEKDAY(DATE(AñoCalendario,11,1),(InicioDeSemana="Lu")+1)+1</f>
        <v>43765</v>
      </c>
      <c r="D3" s="4">
        <v>43766</v>
      </c>
      <c r="E3" s="4">
        <v>43767</v>
      </c>
      <c r="F3" s="4">
        <v>43768</v>
      </c>
      <c r="G3" s="4">
        <v>43769</v>
      </c>
      <c r="H3" s="4">
        <v>43770</v>
      </c>
      <c r="I3" s="4">
        <v>43771</v>
      </c>
    </row>
    <row r="4" spans="2:9" ht="75" customHeight="1">
      <c r="C4" s="11"/>
      <c r="D4" s="11"/>
      <c r="E4" s="11"/>
      <c r="F4" s="11"/>
      <c r="G4" s="11"/>
      <c r="H4" s="11"/>
      <c r="I4" s="11"/>
    </row>
    <row r="5" spans="2:9" ht="19.5" customHeight="1">
      <c r="C5" s="4">
        <f t="array" ref="C5:I5">DíasYSemanas+DATE(AñoCalendario,11,1)-WEEKDAY(DATE(AñoCalendario,11,1),(InicioDeSemana="Lu")+1)+8</f>
        <v>43772</v>
      </c>
      <c r="D5" s="4">
        <v>43773</v>
      </c>
      <c r="E5" s="4">
        <v>43774</v>
      </c>
      <c r="F5" s="4">
        <v>43775</v>
      </c>
      <c r="G5" s="4">
        <v>43776</v>
      </c>
      <c r="H5" s="4">
        <v>43777</v>
      </c>
      <c r="I5" s="4">
        <v>43778</v>
      </c>
    </row>
    <row r="6" spans="2:9" ht="75" customHeight="1">
      <c r="C6" s="12"/>
      <c r="D6" s="12"/>
      <c r="E6" s="12"/>
      <c r="F6" s="23"/>
      <c r="G6" s="12"/>
      <c r="H6" s="11"/>
      <c r="I6" s="11"/>
    </row>
    <row r="7" spans="2:9" ht="19.5" customHeight="1">
      <c r="C7" s="4">
        <f t="array" ref="C7:I7">DíasYSemanas+DATE(AñoCalendario,11,1)-WEEKDAY(DATE(AñoCalendario,11,1),(InicioDeSemana="Lu")+1)+15</f>
        <v>43779</v>
      </c>
      <c r="D7" s="4">
        <v>43780</v>
      </c>
      <c r="E7" s="4">
        <v>43781</v>
      </c>
      <c r="F7" s="4">
        <v>43782</v>
      </c>
      <c r="G7" s="4">
        <v>43783</v>
      </c>
      <c r="H7" s="4">
        <v>43784</v>
      </c>
      <c r="I7" s="4">
        <v>43785</v>
      </c>
    </row>
    <row r="8" spans="2:9" ht="75" customHeight="1">
      <c r="C8" s="12"/>
      <c r="D8" s="12"/>
      <c r="E8" s="12"/>
      <c r="F8" s="12"/>
      <c r="G8" s="12"/>
      <c r="H8" s="24"/>
      <c r="I8" s="26"/>
    </row>
    <row r="9" spans="2:9" ht="19.5" customHeight="1">
      <c r="C9" s="4">
        <f t="array" ref="C9:I9">DíasYSemanas+DATE(AñoCalendario,11,1)-WEEKDAY(DATE(AñoCalendario,11,1),(InicioDeSemana="Lu")+1)+22</f>
        <v>43786</v>
      </c>
      <c r="D9" s="4">
        <v>43787</v>
      </c>
      <c r="E9" s="4">
        <v>43788</v>
      </c>
      <c r="F9" s="4">
        <v>43789</v>
      </c>
      <c r="G9" s="4">
        <v>43790</v>
      </c>
      <c r="H9" s="4">
        <v>43791</v>
      </c>
      <c r="I9" s="4">
        <v>43792</v>
      </c>
    </row>
    <row r="10" spans="2:9" ht="75" customHeight="1">
      <c r="C10" s="12"/>
      <c r="D10" s="12"/>
      <c r="E10" s="12"/>
      <c r="F10" s="12"/>
      <c r="G10" s="12"/>
      <c r="H10" s="11"/>
      <c r="I10" s="11"/>
    </row>
    <row r="11" spans="2:9" ht="19.5" customHeight="1">
      <c r="C11" s="4">
        <f t="array" ref="C11:I11">DíasYSemanas+DATE(AñoCalendario,11,1)-WEEKDAY(DATE(AñoCalendario,11,1),(InicioDeSemana="Lu")+1)+29</f>
        <v>43793</v>
      </c>
      <c r="D11" s="4">
        <v>43794</v>
      </c>
      <c r="E11" s="4">
        <v>43795</v>
      </c>
      <c r="F11" s="4">
        <v>43796</v>
      </c>
      <c r="G11" s="4">
        <v>43797</v>
      </c>
      <c r="H11" s="4">
        <v>43798</v>
      </c>
      <c r="I11" s="4">
        <v>43799</v>
      </c>
    </row>
    <row r="12" spans="2:9" ht="75" customHeight="1">
      <c r="C12" s="12"/>
      <c r="D12" s="12"/>
      <c r="E12" s="12"/>
      <c r="F12" s="12"/>
      <c r="G12" s="12"/>
      <c r="H12" s="11"/>
      <c r="I12" s="11"/>
    </row>
    <row r="13" spans="2:9" ht="19.5" customHeight="1">
      <c r="C13" s="4">
        <f t="array" ref="C13:D13">DíasYSemanas+DATE(AñoCalendario,11,1)-WEEKDAY(DATE(AñoCalendario,11,1),(InicioDeSemana="Lu")+1)+36</f>
        <v>43800</v>
      </c>
      <c r="D13" s="4">
        <v>43801</v>
      </c>
      <c r="E13" s="36" t="s">
        <v>0</v>
      </c>
      <c r="F13" s="37"/>
      <c r="G13" s="37"/>
      <c r="H13" s="37"/>
      <c r="I13" s="37"/>
    </row>
    <row r="14" spans="2:9" ht="75" customHeight="1">
      <c r="C14" s="12"/>
      <c r="D14" s="12"/>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19" priority="5">
      <formula>AND(DAY(C11)&gt;=1,DAY(C11)&lt;=15)</formula>
    </cfRule>
  </conditionalFormatting>
  <conditionalFormatting sqref="C3:H4">
    <cfRule type="expression" dxfId="18" priority="4">
      <formula>DAY(C3)&gt;8</formula>
    </cfRule>
  </conditionalFormatting>
  <conditionalFormatting sqref="C3:C14">
    <cfRule type="expression" dxfId="17" priority="3">
      <formula>C$2="DO"</formula>
    </cfRule>
  </conditionalFormatting>
  <conditionalFormatting sqref="H3:I12">
    <cfRule type="expression" dxfId="16" priority="2">
      <formula>H$2="SÁ"</formula>
    </cfRule>
  </conditionalFormatting>
  <conditionalFormatting sqref="I3:I12">
    <cfRule type="expression" dxfId="15" priority="1">
      <formula>$I$2="DO"</formula>
    </cfRule>
  </conditionalFormatting>
  <dataValidations xWindow="28" yWindow="270"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Calendario del mes de noviembre" sqref="A1"/>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24.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4" zoomScale="73" zoomScaleNormal="50" zoomScaleSheetLayoutView="73" zoomScalePageLayoutView="50" workbookViewId="0">
      <selection activeCell="K14" sqref="K14"/>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14" priority="5">
      <formula>AND(DAY(C11)&gt;=1,DAY(C11)&lt;=15)</formula>
    </cfRule>
  </conditionalFormatting>
  <conditionalFormatting sqref="C3:H3">
    <cfRule type="expression" dxfId="13" priority="4">
      <formula>DAY(C3)&gt;8</formula>
    </cfRule>
  </conditionalFormatting>
  <conditionalFormatting sqref="C3:C14">
    <cfRule type="expression" dxfId="12" priority="3">
      <formula>C$2="DO"</formula>
    </cfRule>
  </conditionalFormatting>
  <conditionalFormatting sqref="H3:I12">
    <cfRule type="expression" dxfId="11" priority="2">
      <formula>H$2="SÁ"</formula>
    </cfRule>
  </conditionalFormatting>
  <conditionalFormatting sqref="I3:I12">
    <cfRule type="expression" dxfId="10" priority="1">
      <formula>$I$2="DO"</formula>
    </cfRule>
  </conditionalFormatting>
  <dataValidations count="13">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pecifique la configuración del calendario en las celdas de abajo. No se imprimirán estas celdas." sqref="K1"/>
    <dataValidation allowBlank="1" showInputMessage="1" showErrorMessage="1" prompt="Escriba el año en la celda de la derecha." sqref="K2"/>
    <dataValidation allowBlank="1" showInputMessage="1" showErrorMessage="1" prompt="Escriba el año en esta celda." sqref="L2"/>
    <dataValidation allowBlank="1" showInputMessage="1" showErrorMessage="1" prompt="Seleccione el día de inicio de la semana en la celda a la derecha." sqref="K3"/>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Los días de la semana en esta fila se determinan automáticamente en función del Inicio de la semana especificado en la celda L3."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25.xml><?xml version="1.0" encoding="utf-8"?>
<worksheet xmlns="http://schemas.openxmlformats.org/spreadsheetml/2006/main" xmlns:r="http://schemas.openxmlformats.org/officeDocument/2006/relationships">
  <sheetPr>
    <tabColor theme="3" tint="-0.499984740745262"/>
    <pageSetUpPr autoPageBreaks="0" fitToPage="1"/>
  </sheetPr>
  <dimension ref="B1:I17"/>
  <sheetViews>
    <sheetView showGridLines="0" view="pageBreakPreview" topLeftCell="A5" zoomScale="60" zoomScalePageLayoutView="62" workbookViewId="0">
      <selection activeCell="D12" sqref="D12"/>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DICIEMBRE</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DíasYSemanas+DATE(AñoCalendario,12,1)-WEEKDAY(DATE(AñoCalendario,12,1),(InicioDeSemana="Lu")+1)+1</f>
        <v>43800</v>
      </c>
      <c r="D3" s="4">
        <v>43801</v>
      </c>
      <c r="E3" s="4">
        <v>43802</v>
      </c>
      <c r="F3" s="4">
        <v>43803</v>
      </c>
      <c r="G3" s="4">
        <v>43804</v>
      </c>
      <c r="H3" s="4">
        <v>43805</v>
      </c>
      <c r="I3" s="4">
        <v>43806</v>
      </c>
    </row>
    <row r="4" spans="2:9" ht="75" customHeight="1">
      <c r="C4" s="11"/>
      <c r="D4" s="11"/>
      <c r="E4" s="11"/>
      <c r="F4" s="11"/>
      <c r="G4" s="11"/>
      <c r="H4" s="11"/>
      <c r="I4" s="11"/>
    </row>
    <row r="5" spans="2:9" ht="19.5" customHeight="1">
      <c r="C5" s="4">
        <f t="array" ref="C5:I5">DíasYSemanas+DATE(AñoCalendario,12,1)-WEEKDAY(DATE(AñoCalendario,12,1),(InicioDeSemana="Lu")+1)+8</f>
        <v>43807</v>
      </c>
      <c r="D5" s="4">
        <v>43808</v>
      </c>
      <c r="E5" s="4">
        <v>43809</v>
      </c>
      <c r="F5" s="4">
        <v>43810</v>
      </c>
      <c r="G5" s="4">
        <v>43811</v>
      </c>
      <c r="H5" s="4">
        <v>43812</v>
      </c>
      <c r="I5" s="4">
        <v>43813</v>
      </c>
    </row>
    <row r="6" spans="2:9" ht="75" customHeight="1">
      <c r="C6" s="12"/>
      <c r="D6" s="12"/>
      <c r="E6" s="12"/>
      <c r="F6" s="12"/>
      <c r="G6" s="12"/>
      <c r="H6" s="11"/>
      <c r="I6" s="11"/>
    </row>
    <row r="7" spans="2:9" ht="19.5" customHeight="1">
      <c r="C7" s="4">
        <f t="array" ref="C7:I7">DíasYSemanas+DATE(AñoCalendario,12,1)-WEEKDAY(DATE(AñoCalendario,12,1),(InicioDeSemana="Lu")+1)+15</f>
        <v>43814</v>
      </c>
      <c r="D7" s="4">
        <v>43815</v>
      </c>
      <c r="E7" s="4">
        <v>43816</v>
      </c>
      <c r="F7" s="4">
        <v>43817</v>
      </c>
      <c r="G7" s="4">
        <v>43818</v>
      </c>
      <c r="H7" s="4">
        <v>43819</v>
      </c>
      <c r="I7" s="4">
        <v>43820</v>
      </c>
    </row>
    <row r="8" spans="2:9" ht="75" customHeight="1">
      <c r="C8" s="12"/>
      <c r="D8" s="12"/>
      <c r="E8" s="12"/>
      <c r="F8" s="12"/>
      <c r="G8" s="12"/>
      <c r="H8" s="11"/>
      <c r="I8" s="11"/>
    </row>
    <row r="9" spans="2:9" ht="19.5" customHeight="1">
      <c r="C9" s="4">
        <f t="array" ref="C9:I9">DíasYSemanas+DATE(AñoCalendario,12,1)-WEEKDAY(DATE(AñoCalendario,12,1),(InicioDeSemana="Lu")+1)+22</f>
        <v>43821</v>
      </c>
      <c r="D9" s="4">
        <v>43822</v>
      </c>
      <c r="E9" s="4">
        <v>43823</v>
      </c>
      <c r="F9" s="4">
        <v>43824</v>
      </c>
      <c r="G9" s="4">
        <v>43825</v>
      </c>
      <c r="H9" s="4">
        <v>43826</v>
      </c>
      <c r="I9" s="4">
        <v>43827</v>
      </c>
    </row>
    <row r="10" spans="2:9" ht="75" customHeight="1">
      <c r="C10" s="12"/>
      <c r="D10" s="12"/>
      <c r="E10" s="12"/>
      <c r="F10" s="12"/>
      <c r="G10" s="12"/>
      <c r="H10" s="11"/>
      <c r="I10" s="21"/>
    </row>
    <row r="11" spans="2:9" ht="19.5" customHeight="1">
      <c r="C11" s="4">
        <f t="array" ref="C11:I11">DíasYSemanas+DATE(AñoCalendario,12,1)-WEEKDAY(DATE(AñoCalendario,12,1),(InicioDeSemana="Lu")+1)+29</f>
        <v>43828</v>
      </c>
      <c r="D11" s="4">
        <v>43829</v>
      </c>
      <c r="E11" s="4">
        <v>43830</v>
      </c>
      <c r="F11" s="4">
        <v>43831</v>
      </c>
      <c r="G11" s="4">
        <v>43832</v>
      </c>
      <c r="H11" s="4">
        <v>43833</v>
      </c>
      <c r="I11" s="4">
        <v>43834</v>
      </c>
    </row>
    <row r="12" spans="2:9" ht="75" customHeight="1">
      <c r="C12" s="12"/>
      <c r="D12" s="20"/>
      <c r="E12" s="12"/>
      <c r="F12" s="12"/>
      <c r="G12" s="12"/>
      <c r="H12" s="11"/>
      <c r="I12" s="11"/>
    </row>
    <row r="13" spans="2:9" ht="19.5" customHeight="1">
      <c r="C13" s="4">
        <f t="array" ref="C13:D13">DíasYSemanas+DATE(AñoCalendario,12,1)-WEEKDAY(DATE(AñoCalendario,12,1),(InicioDeSemana="Lu")+1)+36</f>
        <v>43835</v>
      </c>
      <c r="D13" s="4">
        <v>43836</v>
      </c>
      <c r="E13" s="36" t="s">
        <v>0</v>
      </c>
      <c r="F13" s="37"/>
      <c r="G13" s="37"/>
      <c r="H13" s="37"/>
      <c r="I13" s="37"/>
    </row>
    <row r="14" spans="2:9" ht="75" customHeight="1">
      <c r="C14" s="12"/>
      <c r="D14" s="12"/>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9" priority="5">
      <formula>AND(DAY(C11)&gt;=1,DAY(C11)&lt;=15)</formula>
    </cfRule>
  </conditionalFormatting>
  <conditionalFormatting sqref="C3:H4">
    <cfRule type="expression" dxfId="8" priority="4">
      <formula>DAY(C3)&gt;8</formula>
    </cfRule>
  </conditionalFormatting>
  <conditionalFormatting sqref="C3:C14">
    <cfRule type="expression" dxfId="7" priority="3">
      <formula>C$2="DO"</formula>
    </cfRule>
  </conditionalFormatting>
  <conditionalFormatting sqref="H3:I12">
    <cfRule type="expression" dxfId="6" priority="2">
      <formula>H$2="SÁ"</formula>
    </cfRule>
  </conditionalFormatting>
  <conditionalFormatting sqref="I3:I12">
    <cfRule type="expression" dxfId="5" priority="1">
      <formula>$I$2="DO"</formula>
    </cfRule>
  </conditionalFormatting>
  <dataValidations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Calendario del mes de diciembre" sqref="A1"/>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scriba las notas diarias basadas en el día del calendario que se encuentra arriba en las celdas de esta fila y las filas 6, 8, 10, 12 y 14, de las columnas C a I." sqref="C4"/>
  </dataValidations>
  <printOptions horizontalCentered="1" verticalCentered="1"/>
  <pageMargins left="0.25" right="0.25" top="0.5" bottom="0.5" header="0.3" footer="0.3"/>
  <pageSetup paperSize="9" scale="85" orientation="landscape" r:id="rId1"/>
  <headerFooter differentFirst="1">
    <oddFooter>Page &amp;P of &amp;N</oddFooter>
  </headerFooter>
  <drawing r:id="rId2"/>
</worksheet>
</file>

<file path=xl/worksheets/sheet26.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zoomScale="78" zoomScaleNormal="75" zoomScaleSheetLayoutView="78" workbookViewId="0">
      <selection activeCell="K20" sqref="K20"/>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27.75" customHeight="1">
      <c r="B2" s="7" t="str">
        <f>UPPER(TEXT(C5,"mmmm"))</f>
        <v>ENERO</v>
      </c>
      <c r="C2" s="17"/>
      <c r="D2" s="17"/>
      <c r="E2" s="17"/>
      <c r="F2" s="17"/>
      <c r="G2" s="17"/>
      <c r="H2" s="17"/>
      <c r="I2" s="17"/>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4" priority="5">
      <formula>AND(DAY(C11)&gt;=1,DAY(C11)&lt;=15)</formula>
    </cfRule>
  </conditionalFormatting>
  <conditionalFormatting sqref="C3:H3">
    <cfRule type="expression" dxfId="3" priority="4">
      <formula>DAY(C3)&gt;8</formula>
    </cfRule>
  </conditionalFormatting>
  <conditionalFormatting sqref="C3:C14">
    <cfRule type="expression" dxfId="2" priority="3">
      <formula>C$2="DO"</formula>
    </cfRule>
  </conditionalFormatting>
  <conditionalFormatting sqref="H3:I12">
    <cfRule type="expression" dxfId="1" priority="2">
      <formula>H$2="SÁ"</formula>
    </cfRule>
  </conditionalFormatting>
  <conditionalFormatting sqref="I3:I12">
    <cfRule type="expression" dxfId="0" priority="1">
      <formula>$I$2="DO"</formula>
    </cfRule>
  </conditionalFormatting>
  <dataValidations count="13">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Los días de la semana en esta fila se determinan automáticamente en función del Inicio de la semana especificado en la celda L3." sqref="C2"/>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Seleccione el día de inicio de la semana en la celda a la derecha." sqref="K3"/>
    <dataValidation allowBlank="1" showInputMessage="1" showErrorMessage="1" prompt="Escriba el año en esta celda." sqref="L2"/>
    <dataValidation allowBlank="1" showInputMessage="1" showErrorMessage="1" prompt="Escriba el año en la celda de la derecha." sqref="K2"/>
    <dataValidation allowBlank="1" showInputMessage="1" showErrorMessage="1" prompt="Especifique la configuración del calendario en las celdas de abajo. No se imprimirán estas celdas." sqref="K1"/>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s>
  <printOptions horizontalCentered="1" verticalCentered="1"/>
  <pageMargins left="0.25" right="0.25" top="0.5" bottom="0.5" header="0.3" footer="0.3"/>
  <pageSetup paperSize="9" scale="85" orientation="landscape" r:id="rId1"/>
  <headerFooter differentFirst="1">
    <oddFooter>Page &amp;P of &amp;N</oddFooter>
  </headerFooter>
  <drawing r:id="rId2"/>
</worksheet>
</file>

<file path=xl/worksheets/sheet3.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10" zoomScale="70" zoomScaleNormal="68" zoomScaleSheetLayoutView="70" workbookViewId="0">
      <selection activeCell="D28" sqref="D28"/>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c r="K2" s="9" t="s">
        <v>2</v>
      </c>
      <c r="L2" s="5">
        <v>2019</v>
      </c>
    </row>
    <row r="3" spans="2:12" ht="19.5" customHeight="1">
      <c r="C3" s="4">
        <f t="array" ref="C3:I3">DíasYSemanas+DATE(AñoCalendario,1,1)-WEEKDAY(DATE(AñoCalendario,1,1),(InicioDeSemana="Lu")+1)+1</f>
        <v>43464</v>
      </c>
      <c r="D3" s="4">
        <v>43465</v>
      </c>
      <c r="E3" s="4">
        <v>43466</v>
      </c>
      <c r="F3" s="4">
        <v>43467</v>
      </c>
      <c r="G3" s="4">
        <v>43468</v>
      </c>
      <c r="H3" s="4">
        <v>43469</v>
      </c>
      <c r="I3" s="4">
        <v>43470</v>
      </c>
      <c r="K3" s="9" t="s">
        <v>3</v>
      </c>
      <c r="L3" s="5" t="s">
        <v>4</v>
      </c>
    </row>
    <row r="4" spans="2:12" ht="75" customHeight="1">
      <c r="B4" s="16"/>
      <c r="C4" s="13"/>
      <c r="D4" s="13"/>
      <c r="E4" s="13"/>
      <c r="F4" s="13"/>
      <c r="G4" s="13"/>
      <c r="H4" s="13"/>
      <c r="I4" s="13"/>
    </row>
    <row r="5" spans="2:12" ht="19.5" customHeight="1">
      <c r="C5" s="4">
        <f t="array" ref="C5:I5">DíasYSemanas+DATE(AñoCalendario,1,1)-WEEKDAY(DATE(AñoCalendario,1,1),(InicioDeSemana="Lu")+1)+8</f>
        <v>43471</v>
      </c>
      <c r="D5" s="4">
        <v>43472</v>
      </c>
      <c r="E5" s="4">
        <v>43473</v>
      </c>
      <c r="F5" s="4">
        <v>43474</v>
      </c>
      <c r="G5" s="4">
        <v>43475</v>
      </c>
      <c r="H5" s="4">
        <v>43476</v>
      </c>
      <c r="I5" s="4">
        <v>43477</v>
      </c>
    </row>
    <row r="6" spans="2:12" ht="75" customHeight="1">
      <c r="C6" s="11"/>
      <c r="D6" s="13"/>
      <c r="E6" s="13"/>
      <c r="F6" s="13"/>
      <c r="G6" s="13"/>
      <c r="H6" s="13"/>
      <c r="I6" s="13"/>
    </row>
    <row r="7" spans="2:12" ht="19.5" customHeight="1">
      <c r="C7" s="4">
        <f t="array" ref="C7:I7">DíasYSemanas+DATE(AñoCalendario,1,1)-WEEKDAY(DATE(AñoCalendario,1,1),(InicioDeSemana="Lu")+1)+15</f>
        <v>43478</v>
      </c>
      <c r="D7" s="4">
        <v>43479</v>
      </c>
      <c r="E7" s="4">
        <v>43480</v>
      </c>
      <c r="F7" s="4">
        <v>43481</v>
      </c>
      <c r="G7" s="4">
        <v>43482</v>
      </c>
      <c r="H7" s="4">
        <v>43483</v>
      </c>
      <c r="I7" s="4">
        <v>43484</v>
      </c>
    </row>
    <row r="8" spans="2:12" ht="75" customHeight="1">
      <c r="C8" s="11"/>
      <c r="D8" s="13"/>
      <c r="E8" s="13"/>
      <c r="F8" s="13"/>
      <c r="G8" s="13"/>
      <c r="H8" s="13"/>
      <c r="I8" s="13"/>
    </row>
    <row r="9" spans="2:12" ht="19.5" customHeight="1">
      <c r="C9" s="4">
        <f t="array" ref="C9:I9">DíasYSemanas+DATE(AñoCalendario,1,1)-WEEKDAY(DATE(AñoCalendario,1,1),(InicioDeSemana="Lu")+1)+22</f>
        <v>43485</v>
      </c>
      <c r="D9" s="4">
        <v>43486</v>
      </c>
      <c r="E9" s="4">
        <v>43487</v>
      </c>
      <c r="F9" s="4">
        <v>43488</v>
      </c>
      <c r="G9" s="4">
        <v>43489</v>
      </c>
      <c r="H9" s="4">
        <v>43490</v>
      </c>
      <c r="I9" s="4">
        <v>43491</v>
      </c>
    </row>
    <row r="10" spans="2:12" ht="75" customHeight="1">
      <c r="C10" s="13"/>
      <c r="D10" s="22"/>
      <c r="E10" s="13"/>
      <c r="F10" s="13"/>
      <c r="G10" s="13"/>
      <c r="H10" s="13"/>
      <c r="I10" s="13"/>
    </row>
    <row r="11" spans="2:12" ht="19.5" customHeight="1">
      <c r="C11" s="4">
        <f t="array" ref="C11:I11">DíasYSemanas+DATE(AñoCalendario,1,1)-WEEKDAY(DATE(AñoCalendario,1,1),(InicioDeSemana="Lu")+1)+29</f>
        <v>43492</v>
      </c>
      <c r="D11" s="4">
        <v>43493</v>
      </c>
      <c r="E11" s="4">
        <v>43494</v>
      </c>
      <c r="F11" s="4">
        <v>43495</v>
      </c>
      <c r="G11" s="4">
        <v>43496</v>
      </c>
      <c r="H11" s="4">
        <v>43497</v>
      </c>
      <c r="I11" s="4">
        <v>43498</v>
      </c>
    </row>
    <row r="12" spans="2:12" ht="75" customHeight="1">
      <c r="C12" s="13"/>
      <c r="D12" s="11" t="s">
        <v>5</v>
      </c>
      <c r="E12" s="13"/>
      <c r="F12" s="13"/>
      <c r="G12" s="19"/>
      <c r="H12" s="13"/>
      <c r="I12" s="13"/>
    </row>
    <row r="13" spans="2:12" ht="19.5" customHeight="1">
      <c r="C13" s="4">
        <f t="array" ref="C13:D13">DíasYSemanas+DATE(AñoCalendario,1,1)-WEEKDAY(DATE(AñoCalendario,1,1),(InicioDeSemana="Lu")+1)+36</f>
        <v>43499</v>
      </c>
      <c r="D13" s="4">
        <v>43500</v>
      </c>
      <c r="E13" s="34" t="s">
        <v>0</v>
      </c>
      <c r="F13" s="35"/>
      <c r="G13" s="35"/>
      <c r="H13" s="35"/>
      <c r="I13" s="35"/>
    </row>
    <row r="14" spans="2:12" ht="75" customHeight="1">
      <c r="C14" s="13"/>
      <c r="D14" s="13"/>
      <c r="E14" s="34"/>
      <c r="F14" s="35"/>
      <c r="G14" s="35"/>
      <c r="H14" s="35"/>
      <c r="I14" s="35"/>
    </row>
    <row r="15" spans="2:12" ht="16.5" customHeight="1"/>
    <row r="16" spans="2:12" ht="16.5" customHeight="1"/>
    <row r="17" ht="16.5" customHeight="1"/>
  </sheetData>
  <mergeCells count="3">
    <mergeCell ref="K1:L1"/>
    <mergeCell ref="E13:E14"/>
    <mergeCell ref="F13:I14"/>
  </mergeCells>
  <conditionalFormatting sqref="C11:I11 C13:D13">
    <cfRule type="expression" dxfId="119" priority="5">
      <formula>AND(DAY(C11)&gt;=1,DAY(C11)&lt;=15)</formula>
    </cfRule>
  </conditionalFormatting>
  <conditionalFormatting sqref="C3:H3">
    <cfRule type="expression" dxfId="118" priority="4">
      <formula>DAY(C3)&gt;8</formula>
    </cfRule>
  </conditionalFormatting>
  <conditionalFormatting sqref="C3:C14">
    <cfRule type="expression" dxfId="117" priority="3">
      <formula>C$2="DO"</formula>
    </cfRule>
  </conditionalFormatting>
  <conditionalFormatting sqref="H3:I4 H5:I12">
    <cfRule type="expression" dxfId="116" priority="2">
      <formula>H$2="SÁ"</formula>
    </cfRule>
  </conditionalFormatting>
  <conditionalFormatting sqref="I3:I4 I5:I12">
    <cfRule type="expression" dxfId="115" priority="1">
      <formula>$I$2="DO"</formula>
    </cfRule>
  </conditionalFormatting>
  <dataValidations count="13">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Los días de la semana en esta fila se determinan automáticamente en función del Inicio de la semana especificado en la celda L3." sqref="C2"/>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Seleccione el día de inicio de la semana en la celda a la derecha." sqref="K3"/>
    <dataValidation allowBlank="1" showInputMessage="1" showErrorMessage="1" prompt="Escriba el año en esta celda." sqref="L2"/>
    <dataValidation allowBlank="1" showInputMessage="1" showErrorMessage="1" prompt="Escriba el año en la celda de la derecha." sqref="K2"/>
    <dataValidation allowBlank="1" showInputMessage="1" showErrorMessage="1" prompt="Especifique la configuración del calendario en las celdas de abajo. No se imprimirán estas celdas." sqref="K1"/>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s>
  <printOptions horizontalCentered="1" verticalCentered="1"/>
  <pageMargins left="0.25" right="0.25" top="0.5" bottom="0.5" header="0.3" footer="0.3"/>
  <pageSetup paperSize="9" scale="87" orientation="landscape" r:id="rId1"/>
  <headerFooter differentFirst="1">
    <oddFooter>Page &amp;P of &amp;N</oddFooter>
  </headerFooter>
  <drawing r:id="rId2"/>
</worksheet>
</file>

<file path=xl/worksheets/sheet4.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7" zoomScale="73" zoomScaleNormal="50" zoomScaleSheetLayoutView="73" zoomScalePageLayoutView="50" workbookViewId="0">
      <selection activeCell="M6" sqref="M6"/>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114" priority="5">
      <formula>AND(DAY(C11)&gt;=1,DAY(C11)&lt;=15)</formula>
    </cfRule>
  </conditionalFormatting>
  <conditionalFormatting sqref="C3:H3">
    <cfRule type="expression" dxfId="113" priority="4">
      <formula>DAY(C3)&gt;8</formula>
    </cfRule>
  </conditionalFormatting>
  <conditionalFormatting sqref="C3:C14">
    <cfRule type="expression" dxfId="112" priority="3">
      <formula>C$2="DO"</formula>
    </cfRule>
  </conditionalFormatting>
  <conditionalFormatting sqref="H3:I12">
    <cfRule type="expression" dxfId="111" priority="2">
      <formula>H$2="SÁ"</formula>
    </cfRule>
  </conditionalFormatting>
  <conditionalFormatting sqref="I3:I12">
    <cfRule type="expression" dxfId="110" priority="1">
      <formula>$I$2="DO"</formula>
    </cfRule>
  </conditionalFormatting>
  <dataValidations count="13">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pecifique la configuración del calendario en las celdas de abajo. No se imprimirán estas celdas." sqref="K1"/>
    <dataValidation allowBlank="1" showInputMessage="1" showErrorMessage="1" prompt="Escriba el año en la celda de la derecha." sqref="K2"/>
    <dataValidation allowBlank="1" showInputMessage="1" showErrorMessage="1" prompt="Escriba el año en esta celda." sqref="L2"/>
    <dataValidation allowBlank="1" showInputMessage="1" showErrorMessage="1" prompt="Seleccione el día de inicio de la semana en la celda a la derecha." sqref="K3"/>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Los días de la semana en esta fila se determinan automáticamente en función del Inicio de la semana especificado en la celda L3."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5.xml><?xml version="1.0" encoding="utf-8"?>
<worksheet xmlns="http://schemas.openxmlformats.org/spreadsheetml/2006/main" xmlns:r="http://schemas.openxmlformats.org/officeDocument/2006/relationships">
  <sheetPr>
    <tabColor theme="3" tint="0.59999389629810485"/>
    <pageSetUpPr autoPageBreaks="0" fitToPage="1"/>
  </sheetPr>
  <dimension ref="B1:I17"/>
  <sheetViews>
    <sheetView showGridLines="0" topLeftCell="A10" zoomScale="60" zoomScaleNormal="60" zoomScalePageLayoutView="42" workbookViewId="0">
      <selection activeCell="M17" sqref="M17"/>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FEBRERO</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DíasYSemanas+DATE(AñoCalendario,2,1)-WEEKDAY(DATE(AñoCalendario,2,1),(InicioDeSemana="Lu")+1)+1</f>
        <v>43492</v>
      </c>
      <c r="D3" s="10">
        <v>43493</v>
      </c>
      <c r="E3" s="4">
        <v>43494</v>
      </c>
      <c r="F3" s="4">
        <v>43495</v>
      </c>
      <c r="G3" s="4">
        <v>43496</v>
      </c>
      <c r="H3" s="4">
        <v>43497</v>
      </c>
      <c r="I3" s="4">
        <v>43498</v>
      </c>
    </row>
    <row r="4" spans="2:9" ht="75" customHeight="1">
      <c r="C4" s="11"/>
      <c r="D4" s="11"/>
      <c r="E4" s="11"/>
      <c r="F4" s="11"/>
      <c r="G4" s="11"/>
      <c r="H4" s="11"/>
      <c r="I4" s="11"/>
    </row>
    <row r="5" spans="2:9" ht="19.5" customHeight="1">
      <c r="C5" s="4">
        <f t="array" ref="C5:I5">DíasYSemanas+DATE(AñoCalendario,2,1)-WEEKDAY(DATE(AñoCalendario,2,1),(InicioDeSemana="Lu")+1)+8</f>
        <v>43499</v>
      </c>
      <c r="D5" s="4">
        <v>43500</v>
      </c>
      <c r="E5" s="4">
        <v>43501</v>
      </c>
      <c r="F5" s="4">
        <v>43502</v>
      </c>
      <c r="G5" s="4">
        <v>43503</v>
      </c>
      <c r="H5" s="4">
        <v>43504</v>
      </c>
      <c r="I5" s="4">
        <v>43505</v>
      </c>
    </row>
    <row r="6" spans="2:9" ht="75" customHeight="1">
      <c r="C6" s="13"/>
      <c r="D6" s="13"/>
      <c r="E6" s="13"/>
      <c r="F6" s="13"/>
      <c r="G6" s="13"/>
      <c r="H6" s="13"/>
      <c r="I6" s="13"/>
    </row>
    <row r="7" spans="2:9" ht="19.5" customHeight="1">
      <c r="C7" s="4">
        <f t="array" ref="C7:I7">DíasYSemanas+DATE(AñoCalendario,2,1)-WEEKDAY(DATE(AñoCalendario,2,1),(InicioDeSemana="Lu")+1)+15</f>
        <v>43506</v>
      </c>
      <c r="D7" s="4">
        <v>43507</v>
      </c>
      <c r="E7" s="4">
        <v>43508</v>
      </c>
      <c r="F7" s="4">
        <v>43509</v>
      </c>
      <c r="G7" s="4">
        <v>43510</v>
      </c>
      <c r="H7" s="4">
        <v>43511</v>
      </c>
      <c r="I7" s="4">
        <v>43512</v>
      </c>
    </row>
    <row r="8" spans="2:9" ht="75" customHeight="1">
      <c r="C8" s="13"/>
      <c r="D8" s="13"/>
      <c r="E8" s="13"/>
      <c r="F8" s="13"/>
      <c r="G8" s="13"/>
      <c r="H8" s="13"/>
      <c r="I8" s="13"/>
    </row>
    <row r="9" spans="2:9" ht="19.5" customHeight="1">
      <c r="C9" s="4">
        <f t="array" ref="C9:I9">DíasYSemanas+DATE(AñoCalendario,2,1)-WEEKDAY(DATE(AñoCalendario,2,1),(InicioDeSemana="Lu")+1)+22</f>
        <v>43513</v>
      </c>
      <c r="D9" s="4">
        <v>43514</v>
      </c>
      <c r="E9" s="4">
        <v>43515</v>
      </c>
      <c r="F9" s="4">
        <v>43516</v>
      </c>
      <c r="G9" s="4">
        <v>43517</v>
      </c>
      <c r="H9" s="4">
        <v>43518</v>
      </c>
      <c r="I9" s="4">
        <v>43519</v>
      </c>
    </row>
    <row r="10" spans="2:9" ht="75" customHeight="1">
      <c r="C10" s="13"/>
      <c r="D10" s="13"/>
      <c r="E10" s="13"/>
      <c r="F10" s="13"/>
      <c r="G10" s="13"/>
      <c r="H10" s="13"/>
      <c r="I10" s="13"/>
    </row>
    <row r="11" spans="2:9" ht="19.5" customHeight="1">
      <c r="C11" s="4">
        <f t="array" ref="C11:I11">DíasYSemanas+DATE(AñoCalendario,2,1)-WEEKDAY(DATE(AñoCalendario,2,1),(InicioDeSemana="Lu")+1)+29</f>
        <v>43520</v>
      </c>
      <c r="D11" s="4">
        <v>43521</v>
      </c>
      <c r="E11" s="4">
        <v>43522</v>
      </c>
      <c r="F11" s="4">
        <v>43523</v>
      </c>
      <c r="G11" s="4">
        <v>43524</v>
      </c>
      <c r="H11" s="4">
        <v>43525</v>
      </c>
      <c r="I11" s="4">
        <v>43526</v>
      </c>
    </row>
    <row r="12" spans="2:9" ht="75" customHeight="1">
      <c r="C12" s="13"/>
      <c r="D12" s="13"/>
      <c r="E12" s="13"/>
      <c r="F12" s="13"/>
      <c r="G12" s="13"/>
      <c r="H12" s="13"/>
      <c r="I12" s="13"/>
    </row>
    <row r="13" spans="2:9" ht="19.5" customHeight="1">
      <c r="C13" s="4">
        <f t="array" ref="C13:D13">DíasYSemanas+DATE(AñoCalendario,2,1)-WEEKDAY(DATE(AñoCalendario,2,1),(InicioDeSemana="Lu")+1)+36</f>
        <v>43527</v>
      </c>
      <c r="D13" s="4">
        <v>43528</v>
      </c>
      <c r="E13" s="36" t="s">
        <v>0</v>
      </c>
      <c r="F13" s="37"/>
      <c r="G13" s="37"/>
      <c r="H13" s="37"/>
      <c r="I13" s="37"/>
    </row>
    <row r="14" spans="2:9" ht="75" customHeight="1">
      <c r="C14" s="13"/>
      <c r="D14" s="13"/>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109" priority="5">
      <formula>AND(DAY(C11)&gt;=1,DAY(C11)&lt;=15)</formula>
    </cfRule>
  </conditionalFormatting>
  <conditionalFormatting sqref="C3:H4">
    <cfRule type="expression" dxfId="108" priority="4">
      <formula>DAY(C3)&gt;8</formula>
    </cfRule>
  </conditionalFormatting>
  <conditionalFormatting sqref="C3:C14">
    <cfRule type="expression" dxfId="107" priority="3">
      <formula>C$2="DO"</formula>
    </cfRule>
  </conditionalFormatting>
  <conditionalFormatting sqref="H3:I12">
    <cfRule type="expression" dxfId="106" priority="2">
      <formula>H$2="SÁ"</formula>
    </cfRule>
  </conditionalFormatting>
  <conditionalFormatting sqref="I3:I12">
    <cfRule type="expression" dxfId="105" priority="1">
      <formula>$I$2="DO"</formula>
    </cfRule>
  </conditionalFormatting>
  <dataValidations xWindow="1003" yWindow="783" count="8">
    <dataValidation allowBlank="1" showInputMessage="1" showErrorMessage="1" prompt="Calendario del mes de febrero" sqref="A1"/>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s>
  <printOptions horizontalCentered="1" verticalCentered="1"/>
  <pageMargins left="0.25" right="0.25" top="0.5" bottom="0.5" header="0.3" footer="0.3"/>
  <pageSetup paperSize="9" scale="86" orientation="landscape" r:id="rId1"/>
  <headerFooter differentFirst="1">
    <oddFooter>Page &amp;P of &amp;N</oddFooter>
  </headerFooter>
  <drawing r:id="rId2"/>
</worksheet>
</file>

<file path=xl/worksheets/sheet6.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7" zoomScale="73" zoomScaleNormal="50" zoomScaleSheetLayoutView="73" zoomScalePageLayoutView="50" workbookViewId="0">
      <selection activeCell="K14" sqref="K14"/>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104" priority="5">
      <formula>AND(DAY(C11)&gt;=1,DAY(C11)&lt;=15)</formula>
    </cfRule>
  </conditionalFormatting>
  <conditionalFormatting sqref="C3:H3">
    <cfRule type="expression" dxfId="103" priority="4">
      <formula>DAY(C3)&gt;8</formula>
    </cfRule>
  </conditionalFormatting>
  <conditionalFormatting sqref="C3:C14">
    <cfRule type="expression" dxfId="102" priority="3">
      <formula>C$2="DO"</formula>
    </cfRule>
  </conditionalFormatting>
  <conditionalFormatting sqref="H3:I12">
    <cfRule type="expression" dxfId="101" priority="2">
      <formula>H$2="SÁ"</formula>
    </cfRule>
  </conditionalFormatting>
  <conditionalFormatting sqref="I3:I12">
    <cfRule type="expression" dxfId="100" priority="1">
      <formula>$I$2="DO"</formula>
    </cfRule>
  </conditionalFormatting>
  <dataValidations count="13">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Los días de la semana en esta fila se determinan automáticamente en función del Inicio de la semana especificado en la celda L3." sqref="C2"/>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Seleccione el día de inicio de la semana en la celda a la derecha." sqref="K3"/>
    <dataValidation allowBlank="1" showInputMessage="1" showErrorMessage="1" prompt="Escriba el año en esta celda." sqref="L2"/>
    <dataValidation allowBlank="1" showInputMessage="1" showErrorMessage="1" prompt="Escriba el año en la celda de la derecha." sqref="K2"/>
    <dataValidation allowBlank="1" showInputMessage="1" showErrorMessage="1" prompt="Especifique la configuración del calendario en las celdas de abajo. No se imprimirán estas celdas." sqref="K1"/>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7.xml><?xml version="1.0" encoding="utf-8"?>
<worksheet xmlns="http://schemas.openxmlformats.org/spreadsheetml/2006/main" xmlns:r="http://schemas.openxmlformats.org/officeDocument/2006/relationships">
  <sheetPr>
    <tabColor theme="3" tint="0.39997558519241921"/>
    <pageSetUpPr autoPageBreaks="0" fitToPage="1"/>
  </sheetPr>
  <dimension ref="B1:I17"/>
  <sheetViews>
    <sheetView showGridLines="0" view="pageBreakPreview" topLeftCell="A4" zoomScale="75" zoomScaleNormal="39" zoomScaleSheetLayoutView="75" workbookViewId="0">
      <selection activeCell="L12" sqref="L12"/>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MARZO</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DíasYSemanas+DATE(AñoCalendario,3,1)-WEEKDAY(DATE(AñoCalendario,3,1),(InicioDeSemana="Lu")+1)+1</f>
        <v>43520</v>
      </c>
      <c r="D3" s="4">
        <v>43521</v>
      </c>
      <c r="E3" s="4">
        <v>43522</v>
      </c>
      <c r="F3" s="4">
        <v>43523</v>
      </c>
      <c r="G3" s="4">
        <v>43524</v>
      </c>
      <c r="H3" s="4">
        <v>43525</v>
      </c>
      <c r="I3" s="4">
        <v>43526</v>
      </c>
    </row>
    <row r="4" spans="2:9" ht="75" customHeight="1">
      <c r="C4" s="11"/>
      <c r="D4" s="11"/>
      <c r="E4" s="11"/>
      <c r="F4" s="11"/>
      <c r="G4" s="11"/>
      <c r="H4" s="11"/>
      <c r="I4" s="11"/>
    </row>
    <row r="5" spans="2:9" ht="19.5" customHeight="1">
      <c r="C5" s="4">
        <f t="array" ref="C5:I5">DíasYSemanas+DATE(AñoCalendario,3,1)-WEEKDAY(DATE(AñoCalendario,3,1),(InicioDeSemana="Lu")+1)+8</f>
        <v>43527</v>
      </c>
      <c r="D5" s="4">
        <v>43528</v>
      </c>
      <c r="E5" s="4">
        <v>43529</v>
      </c>
      <c r="F5" s="4">
        <v>43530</v>
      </c>
      <c r="G5" s="4">
        <v>43531</v>
      </c>
      <c r="H5" s="4">
        <v>43532</v>
      </c>
      <c r="I5" s="4">
        <v>43533</v>
      </c>
    </row>
    <row r="6" spans="2:9" ht="75" customHeight="1">
      <c r="C6" s="1"/>
      <c r="D6" s="1"/>
      <c r="E6" s="1"/>
      <c r="F6" s="1"/>
      <c r="G6" s="1"/>
      <c r="I6" s="3"/>
    </row>
    <row r="7" spans="2:9" ht="19.5" customHeight="1">
      <c r="C7" s="4">
        <f t="array" ref="C7:I7">DíasYSemanas+DATE(AñoCalendario,3,1)-WEEKDAY(DATE(AñoCalendario,3,1),(InicioDeSemana="Lu")+1)+15</f>
        <v>43534</v>
      </c>
      <c r="D7" s="4">
        <v>43535</v>
      </c>
      <c r="E7" s="4">
        <v>43536</v>
      </c>
      <c r="F7" s="4">
        <v>43537</v>
      </c>
      <c r="G7" s="4">
        <v>43538</v>
      </c>
      <c r="H7" s="4">
        <v>43539</v>
      </c>
      <c r="I7" s="4">
        <v>43540</v>
      </c>
    </row>
    <row r="8" spans="2:9" ht="75" customHeight="1">
      <c r="C8" s="1"/>
      <c r="D8" s="1"/>
      <c r="E8" s="1"/>
      <c r="F8" s="1"/>
      <c r="G8" s="1"/>
      <c r="I8" s="3"/>
    </row>
    <row r="9" spans="2:9" ht="19.5" customHeight="1">
      <c r="C9" s="4">
        <f t="array" ref="C9:I9">DíasYSemanas+DATE(AñoCalendario,3,1)-WEEKDAY(DATE(AñoCalendario,3,1),(InicioDeSemana="Lu")+1)+22</f>
        <v>43541</v>
      </c>
      <c r="D9" s="4">
        <v>43542</v>
      </c>
      <c r="E9" s="4">
        <v>43543</v>
      </c>
      <c r="F9" s="4">
        <v>43544</v>
      </c>
      <c r="G9" s="4">
        <v>43545</v>
      </c>
      <c r="H9" s="4">
        <v>43546</v>
      </c>
      <c r="I9" s="4">
        <v>43547</v>
      </c>
    </row>
    <row r="10" spans="2:9" ht="75" customHeight="1">
      <c r="C10" s="1"/>
      <c r="D10" s="1"/>
      <c r="E10" s="1"/>
      <c r="F10" s="1"/>
      <c r="G10" s="1"/>
      <c r="I10" s="3"/>
    </row>
    <row r="11" spans="2:9" ht="19.5" customHeight="1">
      <c r="C11" s="4">
        <f t="array" ref="C11:I11">DíasYSemanas+DATE(AñoCalendario,3,1)-WEEKDAY(DATE(AñoCalendario,3,1),(InicioDeSemana="Lu")+1)+29</f>
        <v>43548</v>
      </c>
      <c r="D11" s="4">
        <v>43549</v>
      </c>
      <c r="E11" s="4">
        <v>43550</v>
      </c>
      <c r="F11" s="4">
        <v>43551</v>
      </c>
      <c r="G11" s="4">
        <v>43552</v>
      </c>
      <c r="H11" s="4">
        <v>43553</v>
      </c>
      <c r="I11" s="4">
        <v>43554</v>
      </c>
    </row>
    <row r="12" spans="2:9" ht="75" customHeight="1">
      <c r="C12" s="1"/>
      <c r="D12" s="1"/>
      <c r="E12" s="12"/>
      <c r="F12" s="1"/>
      <c r="G12" s="1"/>
      <c r="I12" s="3"/>
    </row>
    <row r="13" spans="2:9" ht="19.5" customHeight="1">
      <c r="C13" s="4">
        <f t="array" ref="C13:D13">DíasYSemanas+DATE(AñoCalendario,3,1)-WEEKDAY(DATE(AñoCalendario,3,1),(InicioDeSemana="Lu")+1)+36</f>
        <v>43555</v>
      </c>
      <c r="D13" s="4">
        <v>43556</v>
      </c>
      <c r="E13" s="38" t="s">
        <v>0</v>
      </c>
      <c r="F13" s="37"/>
      <c r="G13" s="37"/>
      <c r="H13" s="37"/>
      <c r="I13" s="37"/>
    </row>
    <row r="14" spans="2:9" ht="75" customHeight="1">
      <c r="C14" s="2"/>
      <c r="D14" s="2"/>
      <c r="E14" s="38"/>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99" priority="5">
      <formula>AND(DAY(C11)&gt;=1,DAY(C11)&lt;=15)</formula>
    </cfRule>
  </conditionalFormatting>
  <conditionalFormatting sqref="C3:H4">
    <cfRule type="expression" dxfId="98" priority="4">
      <formula>DAY(C3)&gt;8</formula>
    </cfRule>
  </conditionalFormatting>
  <conditionalFormatting sqref="C3:C14">
    <cfRule type="expression" dxfId="97" priority="3">
      <formula>C$2="DO"</formula>
    </cfRule>
  </conditionalFormatting>
  <conditionalFormatting sqref="H3:I12">
    <cfRule type="expression" dxfId="96" priority="2">
      <formula>H$2="SÁ"</formula>
    </cfRule>
  </conditionalFormatting>
  <conditionalFormatting sqref="I3:I12">
    <cfRule type="expression" dxfId="95" priority="1">
      <formula>$I$2="DO"</formula>
    </cfRule>
  </conditionalFormatting>
  <dataValidations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scriba notas en la celda de la derecha." sqref="E13:E14"/>
    <dataValidation allowBlank="1" showInputMessage="1" showErrorMessage="1" prompt="Escriba notas en esta celda." sqref="F13:I14"/>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Calendario del mes de marzo" sqref="A1"/>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8.xml><?xml version="1.0" encoding="utf-8"?>
<worksheet xmlns="http://schemas.openxmlformats.org/spreadsheetml/2006/main" xmlns:r="http://schemas.openxmlformats.org/officeDocument/2006/relationships">
  <sheetPr>
    <tabColor theme="3" tint="0.79998168889431442"/>
    <pageSetUpPr autoPageBreaks="0" fitToPage="1"/>
  </sheetPr>
  <dimension ref="B1:L17"/>
  <sheetViews>
    <sheetView showGridLines="0" view="pageBreakPreview" topLeftCell="A10" zoomScale="73" zoomScaleNormal="50" zoomScaleSheetLayoutView="73" zoomScalePageLayoutView="50" workbookViewId="0">
      <selection activeCell="K14" sqref="K14"/>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25.75" style="8" customWidth="1"/>
    <col min="12" max="12" width="13.5" style="8" customWidth="1"/>
    <col min="13" max="16384" width="9.875" style="8"/>
  </cols>
  <sheetData>
    <row r="1" spans="2:12" ht="20.100000000000001" customHeight="1">
      <c r="B1" s="6">
        <f>AñoCalendario</f>
        <v>2019</v>
      </c>
      <c r="K1" s="31" t="s">
        <v>1</v>
      </c>
      <c r="L1" s="31"/>
    </row>
    <row r="2" spans="2:12" ht="30" customHeight="1">
      <c r="B2" s="7" t="str">
        <f>UPPER(TEXT(C5,"mmmm"))</f>
        <v>ENERO</v>
      </c>
      <c r="C2" s="9"/>
      <c r="D2" s="9"/>
      <c r="E2" s="9"/>
      <c r="F2" s="9"/>
      <c r="G2" s="9"/>
      <c r="H2" s="9"/>
      <c r="I2" s="9"/>
      <c r="K2" s="9" t="s">
        <v>2</v>
      </c>
      <c r="L2" s="5">
        <v>2019</v>
      </c>
    </row>
    <row r="3" spans="2:12" ht="19.5" customHeight="1">
      <c r="C3" s="14"/>
      <c r="D3" s="14"/>
      <c r="E3" s="14"/>
      <c r="F3" s="14"/>
      <c r="G3" s="14"/>
      <c r="H3" s="14"/>
      <c r="I3" s="14"/>
      <c r="K3" s="9" t="s">
        <v>3</v>
      </c>
      <c r="L3" s="5" t="s">
        <v>4</v>
      </c>
    </row>
    <row r="4" spans="2:12" ht="75" customHeight="1">
      <c r="C4" s="15"/>
      <c r="D4" s="15"/>
      <c r="E4" s="15"/>
      <c r="F4" s="15"/>
      <c r="G4" s="15"/>
      <c r="H4" s="15"/>
      <c r="I4" s="15"/>
    </row>
    <row r="5" spans="2:12" ht="19.5" customHeight="1">
      <c r="C5" s="14">
        <f t="array" ref="C5:I5">DíasYSemanas+DATE(AñoCalendario,1,1)-WEEKDAY(DATE(AñoCalendario,1,1),(InicioDeSemana="Lu")+1)+8</f>
        <v>43471</v>
      </c>
      <c r="D5" s="14">
        <v>43472</v>
      </c>
      <c r="E5" s="14">
        <v>43473</v>
      </c>
      <c r="F5" s="14">
        <v>43474</v>
      </c>
      <c r="G5" s="14">
        <v>43475</v>
      </c>
      <c r="H5" s="14">
        <v>43476</v>
      </c>
      <c r="I5" s="14">
        <v>43477</v>
      </c>
    </row>
    <row r="6" spans="2:12" ht="75" customHeight="1">
      <c r="C6" s="15"/>
      <c r="D6" s="15"/>
      <c r="E6" s="15"/>
      <c r="F6" s="15"/>
      <c r="G6" s="15"/>
      <c r="H6" s="15"/>
      <c r="I6" s="15"/>
    </row>
    <row r="7" spans="2:12" ht="19.5" customHeight="1">
      <c r="C7" s="14">
        <f t="array" ref="C7:I7">DíasYSemanas+DATE(AñoCalendario,1,1)-WEEKDAY(DATE(AñoCalendario,1,1),(InicioDeSemana="Lu")+1)+15</f>
        <v>43478</v>
      </c>
      <c r="D7" s="14">
        <v>43479</v>
      </c>
      <c r="E7" s="14">
        <v>43480</v>
      </c>
      <c r="F7" s="14">
        <v>43481</v>
      </c>
      <c r="G7" s="14">
        <v>43482</v>
      </c>
      <c r="H7" s="14">
        <v>43483</v>
      </c>
      <c r="I7" s="14">
        <v>43484</v>
      </c>
    </row>
    <row r="8" spans="2:12" ht="75" customHeight="1">
      <c r="C8" s="15"/>
      <c r="D8" s="15"/>
      <c r="E8" s="15"/>
      <c r="F8" s="15"/>
      <c r="G8" s="15"/>
      <c r="H8" s="15"/>
      <c r="I8" s="15"/>
    </row>
    <row r="9" spans="2:12" ht="19.5" customHeight="1">
      <c r="C9" s="14">
        <f t="array" ref="C9:I9">DíasYSemanas+DATE(AñoCalendario,1,1)-WEEKDAY(DATE(AñoCalendario,1,1),(InicioDeSemana="Lu")+1)+22</f>
        <v>43485</v>
      </c>
      <c r="D9" s="14">
        <v>43486</v>
      </c>
      <c r="E9" s="14">
        <v>43487</v>
      </c>
      <c r="F9" s="14">
        <v>43488</v>
      </c>
      <c r="G9" s="14">
        <v>43489</v>
      </c>
      <c r="H9" s="14">
        <v>43490</v>
      </c>
      <c r="I9" s="14">
        <v>43491</v>
      </c>
    </row>
    <row r="10" spans="2:12" ht="75" customHeight="1">
      <c r="C10" s="15"/>
      <c r="D10" s="15"/>
      <c r="E10" s="15"/>
      <c r="F10" s="15"/>
      <c r="G10" s="15"/>
      <c r="H10" s="15"/>
      <c r="I10" s="15"/>
    </row>
    <row r="11" spans="2:12" ht="19.5" customHeight="1">
      <c r="C11" s="14">
        <f t="array" ref="C11:I11">DíasYSemanas+DATE(AñoCalendario,1,1)-WEEKDAY(DATE(AñoCalendario,1,1),(InicioDeSemana="Lu")+1)+29</f>
        <v>43492</v>
      </c>
      <c r="D11" s="14">
        <v>43493</v>
      </c>
      <c r="E11" s="14">
        <v>43494</v>
      </c>
      <c r="F11" s="14">
        <v>43495</v>
      </c>
      <c r="G11" s="14">
        <v>43496</v>
      </c>
      <c r="H11" s="14">
        <v>43497</v>
      </c>
      <c r="I11" s="14">
        <v>43498</v>
      </c>
    </row>
    <row r="12" spans="2:12" ht="75" customHeight="1">
      <c r="C12" s="15"/>
      <c r="D12" s="15"/>
      <c r="E12" s="15"/>
      <c r="F12" s="15"/>
      <c r="G12" s="15"/>
      <c r="H12" s="15"/>
      <c r="I12" s="15"/>
    </row>
    <row r="13" spans="2:12" ht="19.5" customHeight="1">
      <c r="C13" s="14">
        <f t="array" ref="C13:D13">DíasYSemanas+DATE(AñoCalendario,1,1)-WEEKDAY(DATE(AñoCalendario,1,1),(InicioDeSemana="Lu")+1)+36</f>
        <v>43499</v>
      </c>
      <c r="D13" s="14">
        <v>43500</v>
      </c>
      <c r="E13" s="32" t="s">
        <v>0</v>
      </c>
      <c r="F13" s="33"/>
      <c r="G13" s="33"/>
      <c r="H13" s="33"/>
      <c r="I13" s="33"/>
    </row>
    <row r="14" spans="2:12" ht="75" customHeight="1">
      <c r="C14" s="15"/>
      <c r="D14" s="15"/>
      <c r="E14" s="32"/>
      <c r="F14" s="33"/>
      <c r="G14" s="33"/>
      <c r="H14" s="33"/>
      <c r="I14" s="33"/>
    </row>
    <row r="15" spans="2:12" ht="16.5" customHeight="1"/>
    <row r="16" spans="2:12" ht="16.5" customHeight="1"/>
    <row r="17" ht="16.5" customHeight="1"/>
  </sheetData>
  <mergeCells count="3">
    <mergeCell ref="K1:L1"/>
    <mergeCell ref="E13:E14"/>
    <mergeCell ref="F13:I14"/>
  </mergeCells>
  <conditionalFormatting sqref="C11:I11 C13:D13">
    <cfRule type="expression" dxfId="94" priority="5">
      <formula>AND(DAY(C11)&gt;=1,DAY(C11)&lt;=15)</formula>
    </cfRule>
  </conditionalFormatting>
  <conditionalFormatting sqref="C3:H3">
    <cfRule type="expression" dxfId="93" priority="4">
      <formula>DAY(C3)&gt;8</formula>
    </cfRule>
  </conditionalFormatting>
  <conditionalFormatting sqref="C3:C14">
    <cfRule type="expression" dxfId="92" priority="3">
      <formula>C$2="DO"</formula>
    </cfRule>
  </conditionalFormatting>
  <conditionalFormatting sqref="H3:I12">
    <cfRule type="expression" dxfId="91" priority="2">
      <formula>H$2="SÁ"</formula>
    </cfRule>
  </conditionalFormatting>
  <conditionalFormatting sqref="I3:I12">
    <cfRule type="expression" dxfId="90" priority="1">
      <formula>$I$2="DO"</formula>
    </cfRule>
  </conditionalFormatting>
  <dataValidations count="13">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Escriba las notas diarias basadas en el día del calendario que se encuentra arriba en las celdas de esta fila y las filas 6, 8, 10, 12 y 14, de las columnas C a I." sqref="C4"/>
    <dataValidation type="list" errorStyle="warning" allowBlank="1" showInputMessage="1" showErrorMessage="1" error="Seleccione un día de inicio de la semana en la lista. Seleccione CANCELAR, después presione ALT+FLECHA ABAJO y ENTRAR para realizar la selección." prompt="Seleccione el día de inicio de la semana en esta celda. Pulse ALT+FLECHA ABAJO para abrir la lista desplegable y después ENTRAR para realizar la selección." sqref="L3">
      <formula1>"DO,LU"</formula1>
    </dataValidation>
    <dataValidation allowBlank="1" showInputMessage="1" showErrorMessage="1" prompt="Especifique la configuración del calendario en las celdas de abajo. No se imprimirán estas celdas." sqref="K1"/>
    <dataValidation allowBlank="1" showInputMessage="1" showErrorMessage="1" prompt="Escriba el año en la celda de la derecha." sqref="K2"/>
    <dataValidation allowBlank="1" showInputMessage="1" showErrorMessage="1" prompt="Escriba el año en esta celda." sqref="L2"/>
    <dataValidation allowBlank="1" showInputMessage="1" showErrorMessage="1" prompt="Seleccione el día de inicio de la semana en la celda a la derecha." sqref="K3"/>
    <dataValidation allowBlank="1" showInputMessage="1" showErrorMessage="1" prompt="Cree un calendario para cualquier año en este libro. Personalice el año y el día de inicio de la semana en las celdas L2 y L3. Cada mes se actualiza automáticamente en hojas de cálculo independientes." sqref="A1"/>
    <dataValidation allowBlank="1" showInputMessage="1" showErrorMessage="1" prompt="Los días de la semana en esta fila se determinan automáticamente en función del Inicio de la semana especificado en la celda L3."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celda L2. El mes de esta hoja de cálculo se encuentra en la siguiente celda. La configuración del calendario se inicia en la celda K1."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xl/worksheets/sheet9.xml><?xml version="1.0" encoding="utf-8"?>
<worksheet xmlns="http://schemas.openxmlformats.org/spreadsheetml/2006/main" xmlns:r="http://schemas.openxmlformats.org/officeDocument/2006/relationships">
  <sheetPr>
    <tabColor theme="3"/>
    <pageSetUpPr autoPageBreaks="0" fitToPage="1"/>
  </sheetPr>
  <dimension ref="B1:I17"/>
  <sheetViews>
    <sheetView showGridLines="0" view="pageBreakPreview" topLeftCell="A10" zoomScale="75" zoomScaleNormal="71" zoomScaleSheetLayoutView="75" workbookViewId="0">
      <selection activeCell="E8" sqref="E8"/>
    </sheetView>
  </sheetViews>
  <sheetFormatPr defaultColWidth="9.875" defaultRowHeight="16.5"/>
  <cols>
    <col min="1" max="1" width="2.625" style="8" customWidth="1"/>
    <col min="2" max="2" width="21.625" style="8" customWidth="1"/>
    <col min="3" max="9" width="18.375" style="8" customWidth="1"/>
    <col min="10" max="10" width="2.625" style="8" customWidth="1"/>
    <col min="11" max="11" width="8.75" style="8" customWidth="1"/>
    <col min="12" max="16384" width="9.875" style="8"/>
  </cols>
  <sheetData>
    <row r="1" spans="2:9" ht="20.100000000000001" customHeight="1">
      <c r="B1" s="6">
        <f>AñoCalendario</f>
        <v>2019</v>
      </c>
    </row>
    <row r="2" spans="2:9" ht="30" customHeight="1">
      <c r="B2" s="7" t="str">
        <f>UPPER(TEXT(C5,"mmmm"))</f>
        <v>ABRIL</v>
      </c>
      <c r="C2" s="9" t="str">
        <f>UPPER(TEXT(InicioDeSemana,"ddd"))</f>
        <v>DO</v>
      </c>
      <c r="D2" s="9" t="str">
        <f t="shared" ref="D2:I2" si="0">UPPER(TEXT(D3,"ddd"))</f>
        <v>LUN</v>
      </c>
      <c r="E2" s="9" t="str">
        <f t="shared" si="0"/>
        <v>MAR</v>
      </c>
      <c r="F2" s="9" t="str">
        <f t="shared" si="0"/>
        <v>MIÉ</v>
      </c>
      <c r="G2" s="9" t="str">
        <f t="shared" si="0"/>
        <v>JUE</v>
      </c>
      <c r="H2" s="9" t="str">
        <f t="shared" si="0"/>
        <v>VIE</v>
      </c>
      <c r="I2" s="9" t="str">
        <f t="shared" si="0"/>
        <v>SÁB</v>
      </c>
    </row>
    <row r="3" spans="2:9" ht="19.5" customHeight="1">
      <c r="C3" s="4">
        <f t="array" ref="C3:I3">DíasYSemanas+DATE(AñoCalendario,4,1)-WEEKDAY(DATE(AñoCalendario,4,1),(InicioDeSemana="Lu")+1)+1</f>
        <v>43555</v>
      </c>
      <c r="D3" s="4">
        <v>43556</v>
      </c>
      <c r="E3" s="4">
        <v>43557</v>
      </c>
      <c r="F3" s="4">
        <v>43558</v>
      </c>
      <c r="G3" s="4">
        <v>43559</v>
      </c>
      <c r="H3" s="4">
        <v>43560</v>
      </c>
      <c r="I3" s="4">
        <v>43561</v>
      </c>
    </row>
    <row r="4" spans="2:9" ht="75" customHeight="1">
      <c r="C4" s="11"/>
      <c r="D4" s="11"/>
      <c r="E4" s="11"/>
      <c r="F4" s="11"/>
      <c r="G4" s="11"/>
      <c r="H4" s="11"/>
      <c r="I4" s="11"/>
    </row>
    <row r="5" spans="2:9" ht="19.5" customHeight="1">
      <c r="C5" s="4">
        <f t="array" ref="C5:I5">DíasYSemanas+DATE(AñoCalendario,4,1)-WEEKDAY(DATE(AñoCalendario,4,1),(InicioDeSemana="Lu")+1)+8</f>
        <v>43562</v>
      </c>
      <c r="D5" s="4">
        <v>43563</v>
      </c>
      <c r="E5" s="4">
        <v>43564</v>
      </c>
      <c r="F5" s="4">
        <v>43565</v>
      </c>
      <c r="G5" s="4">
        <v>43566</v>
      </c>
      <c r="H5" s="4">
        <v>43567</v>
      </c>
      <c r="I5" s="4">
        <v>43568</v>
      </c>
    </row>
    <row r="6" spans="2:9" ht="75" customHeight="1">
      <c r="C6" s="23"/>
      <c r="D6" s="12"/>
      <c r="E6" s="12"/>
      <c r="F6" s="12"/>
      <c r="G6" s="12"/>
      <c r="H6" s="11"/>
      <c r="I6" s="11"/>
    </row>
    <row r="7" spans="2:9" ht="19.5" customHeight="1">
      <c r="C7" s="4">
        <f t="array" ref="C7:I7">DíasYSemanas+DATE(AñoCalendario,4,1)-WEEKDAY(DATE(AñoCalendario,4,1),(InicioDeSemana="Lu")+1)+15</f>
        <v>43569</v>
      </c>
      <c r="D7" s="4">
        <v>43570</v>
      </c>
      <c r="E7" s="4">
        <v>43571</v>
      </c>
      <c r="F7" s="4">
        <v>43572</v>
      </c>
      <c r="G7" s="4">
        <v>43573</v>
      </c>
      <c r="H7" s="4">
        <v>43574</v>
      </c>
      <c r="I7" s="4">
        <v>43575</v>
      </c>
    </row>
    <row r="8" spans="2:9" ht="75" customHeight="1">
      <c r="C8" s="12"/>
      <c r="D8" s="12"/>
      <c r="E8" s="30"/>
      <c r="F8" s="12"/>
      <c r="G8" s="12"/>
      <c r="H8" s="11"/>
      <c r="I8" s="11"/>
    </row>
    <row r="9" spans="2:9" ht="19.5" customHeight="1">
      <c r="C9" s="4">
        <f t="array" ref="C9:I9">DíasYSemanas+DATE(AñoCalendario,4,1)-WEEKDAY(DATE(AñoCalendario,4,1),(InicioDeSemana="Lu")+1)+22</f>
        <v>43576</v>
      </c>
      <c r="D9" s="4">
        <v>43577</v>
      </c>
      <c r="E9" s="4">
        <v>43578</v>
      </c>
      <c r="F9" s="4">
        <v>43579</v>
      </c>
      <c r="G9" s="4">
        <v>43580</v>
      </c>
      <c r="H9" s="4">
        <v>43581</v>
      </c>
      <c r="I9" s="4">
        <v>43582</v>
      </c>
    </row>
    <row r="10" spans="2:9" ht="75" customHeight="1">
      <c r="C10" s="12"/>
      <c r="D10" s="12"/>
      <c r="E10" s="12"/>
      <c r="F10" s="12"/>
      <c r="G10" s="12"/>
      <c r="H10" s="11"/>
      <c r="I10" s="11"/>
    </row>
    <row r="11" spans="2:9" ht="19.5" customHeight="1">
      <c r="C11" s="4">
        <f t="array" ref="C11:I11">DíasYSemanas+DATE(AñoCalendario,4,1)-WEEKDAY(DATE(AñoCalendario,4,1),(InicioDeSemana="Lu")+1)+29</f>
        <v>43583</v>
      </c>
      <c r="D11" s="4">
        <v>43584</v>
      </c>
      <c r="E11" s="4">
        <v>43585</v>
      </c>
      <c r="F11" s="4">
        <v>43586</v>
      </c>
      <c r="G11" s="4">
        <v>43587</v>
      </c>
      <c r="H11" s="4">
        <v>43588</v>
      </c>
      <c r="I11" s="4">
        <v>43589</v>
      </c>
    </row>
    <row r="12" spans="2:9" ht="75" customHeight="1">
      <c r="C12" s="12"/>
      <c r="D12" s="12"/>
      <c r="E12" s="12"/>
      <c r="F12" s="12"/>
      <c r="G12" s="12"/>
      <c r="H12" s="11"/>
      <c r="I12" s="11"/>
    </row>
    <row r="13" spans="2:9" ht="19.5" customHeight="1">
      <c r="C13" s="4">
        <f t="array" ref="C13:D13">DíasYSemanas+DATE(AñoCalendario,4,1)-WEEKDAY(DATE(AñoCalendario,4,1),(InicioDeSemana="Lu")+1)+36</f>
        <v>43590</v>
      </c>
      <c r="D13" s="4">
        <v>43591</v>
      </c>
      <c r="E13" s="36" t="s">
        <v>0</v>
      </c>
      <c r="F13" s="37"/>
      <c r="G13" s="37"/>
      <c r="H13" s="37"/>
      <c r="I13" s="37"/>
    </row>
    <row r="14" spans="2:9" ht="75" customHeight="1">
      <c r="C14" s="12"/>
      <c r="D14" s="12"/>
      <c r="E14" s="36"/>
      <c r="F14" s="37"/>
      <c r="G14" s="37"/>
      <c r="H14" s="37"/>
      <c r="I14" s="37"/>
    </row>
    <row r="15" spans="2:9" ht="16.5" customHeight="1"/>
    <row r="16" spans="2:9" ht="16.5" customHeight="1"/>
    <row r="17" ht="16.5" customHeight="1"/>
  </sheetData>
  <mergeCells count="2">
    <mergeCell ref="E13:E14"/>
    <mergeCell ref="F13:I14"/>
  </mergeCells>
  <conditionalFormatting sqref="C11:I11 C13:D13">
    <cfRule type="expression" dxfId="89" priority="5">
      <formula>AND(DAY(C11)&gt;=1,DAY(C11)&lt;=15)</formula>
    </cfRule>
  </conditionalFormatting>
  <conditionalFormatting sqref="C3:H4">
    <cfRule type="expression" dxfId="88" priority="4">
      <formula>DAY(C3)&gt;8</formula>
    </cfRule>
  </conditionalFormatting>
  <conditionalFormatting sqref="C3:C14">
    <cfRule type="expression" dxfId="87" priority="3">
      <formula>C$2="DO"</formula>
    </cfRule>
  </conditionalFormatting>
  <conditionalFormatting sqref="H3:I12">
    <cfRule type="expression" dxfId="86" priority="2">
      <formula>H$2="SÁ"</formula>
    </cfRule>
  </conditionalFormatting>
  <conditionalFormatting sqref="I3:I12">
    <cfRule type="expression" dxfId="85" priority="1">
      <formula>$I$2="DO"</formula>
    </cfRule>
  </conditionalFormatting>
  <dataValidations count="8">
    <dataValidation allowBlank="1" showInputMessage="1" showErrorMessage="1" prompt="El día del calendario en esta fila y en las filas 5, 7, 9, 11 y 13 se actualiza automáticamente. Si esta celda no contiene el número 1, se trata de un día del mes anterior. Escriba las notas del mes en la celda F13." sqref="C3"/>
    <dataValidation allowBlank="1" showInputMessage="1" showErrorMessage="1" prompt="Calendario del mes de abril" sqref="A1"/>
    <dataValidation allowBlank="1" showInputMessage="1" showErrorMessage="1" prompt="Esta fila contiene los nombres de los días laborables de este calendario. Esta celda contiene el primer día de la semana. Para cambiar el día de inicio, seleccione un nuevo día laborable en la celda L3 de la hoja de cálculo Enero." sqref="C2"/>
    <dataValidation allowBlank="1" showInputMessage="1" showErrorMessage="1" prompt="Escriba notas en esta celda." sqref="F13:I14"/>
    <dataValidation allowBlank="1" showInputMessage="1" showErrorMessage="1" prompt="Escriba notas en la celda de la derecha." sqref="E13:E14"/>
    <dataValidation allowBlank="1" showInputMessage="1" showErrorMessage="1" prompt="El año de esta celda se actualiza automáticamente según el año especificado en la hoja de cálculo Enero. El mes de esta hoja de cálculo se encuentra en la siguiente celda." sqref="B1"/>
    <dataValidation allowBlank="1" showInputMessage="1" showErrorMessage="1" prompt="El mes de esta hoja de cálculo está en esta celda. Calendario comienza en la derecha y contiene las fechas del mes anterior, el actual y el siguiente. Las notas mensuales se pueden escribir en la celda F13." sqref="B2"/>
    <dataValidation allowBlank="1" showInputMessage="1" showErrorMessage="1" prompt="Escriba las notas diarias basadas en el día del calendario que se encuentra arriba en las celdas de esta fila y las filas 6, 8, 10, 12 y 14, de las columnas C a I." sqref="C4"/>
  </dataValidations>
  <printOptions horizontalCentered="1" verticalCentered="1"/>
  <pageMargins left="0.25" right="0.25" top="0.5" bottom="0.5" header="0.3" footer="0.3"/>
  <pageSetup paperSize="9" scale="84" orientation="landscape" r:id="rId1"/>
  <headerFooter differentFirst="1">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140</vt:i4>
      </vt:variant>
    </vt:vector>
  </HeadingPairs>
  <TitlesOfParts>
    <vt:vector size="166" baseType="lpstr">
      <vt:lpstr>Portada</vt:lpstr>
      <vt:lpstr>EN1</vt:lpstr>
      <vt:lpstr>Enero</vt:lpstr>
      <vt:lpstr>FEB2</vt:lpstr>
      <vt:lpstr>Febrero</vt:lpstr>
      <vt:lpstr>MARZ</vt:lpstr>
      <vt:lpstr>Marzo</vt:lpstr>
      <vt:lpstr>ABRI</vt:lpstr>
      <vt:lpstr>Abril</vt:lpstr>
      <vt:lpstr>MAY</vt:lpstr>
      <vt:lpstr>Mayo</vt:lpstr>
      <vt:lpstr>JUN</vt:lpstr>
      <vt:lpstr>Junio</vt:lpstr>
      <vt:lpstr>JUL</vt:lpstr>
      <vt:lpstr>Julio</vt:lpstr>
      <vt:lpstr>AGO</vt:lpstr>
      <vt:lpstr>Agosto</vt:lpstr>
      <vt:lpstr>SEP</vt:lpstr>
      <vt:lpstr>Septiembre</vt:lpstr>
      <vt:lpstr>OCT</vt:lpstr>
      <vt:lpstr>Octubre</vt:lpstr>
      <vt:lpstr>NOV</vt:lpstr>
      <vt:lpstr>Noviembre</vt:lpstr>
      <vt:lpstr>DIC</vt:lpstr>
      <vt:lpstr>Diciembre</vt:lpstr>
      <vt:lpstr>Portada (2)</vt:lpstr>
      <vt:lpstr>ABRI!AñoCalendario</vt:lpstr>
      <vt:lpstr>AGO!AñoCalendario</vt:lpstr>
      <vt:lpstr>DIC!AñoCalendario</vt:lpstr>
      <vt:lpstr>'EN1'!AñoCalendario</vt:lpstr>
      <vt:lpstr>'FEB2'!AñoCalendario</vt:lpstr>
      <vt:lpstr>JUL!AñoCalendario</vt:lpstr>
      <vt:lpstr>JUN!AñoCalendario</vt:lpstr>
      <vt:lpstr>MARZ!AñoCalendario</vt:lpstr>
      <vt:lpstr>MAY!AñoCalendario</vt:lpstr>
      <vt:lpstr>NOV!AñoCalendario</vt:lpstr>
      <vt:lpstr>OCT!AñoCalendario</vt:lpstr>
      <vt:lpstr>Portada!AñoCalendario</vt:lpstr>
      <vt:lpstr>'Portada (2)'!AñoCalendario</vt:lpstr>
      <vt:lpstr>SEP!AñoCalendario</vt:lpstr>
      <vt:lpstr>AñoCalendario</vt:lpstr>
      <vt:lpstr>ABRI!InicioDeSemana</vt:lpstr>
      <vt:lpstr>AGO!InicioDeSemana</vt:lpstr>
      <vt:lpstr>DIC!InicioDeSemana</vt:lpstr>
      <vt:lpstr>'EN1'!InicioDeSemana</vt:lpstr>
      <vt:lpstr>'FEB2'!InicioDeSemana</vt:lpstr>
      <vt:lpstr>JUL!InicioDeSemana</vt:lpstr>
      <vt:lpstr>JUN!InicioDeSemana</vt:lpstr>
      <vt:lpstr>MARZ!InicioDeSemana</vt:lpstr>
      <vt:lpstr>MAY!InicioDeSemana</vt:lpstr>
      <vt:lpstr>NOV!InicioDeSemana</vt:lpstr>
      <vt:lpstr>OCT!InicioDeSemana</vt:lpstr>
      <vt:lpstr>Portada!InicioDeSemana</vt:lpstr>
      <vt:lpstr>'Portada (2)'!InicioDeSemana</vt:lpstr>
      <vt:lpstr>SEP!InicioDeSemana</vt:lpstr>
      <vt:lpstr>InicioDeSemana</vt:lpstr>
      <vt:lpstr>ABRI!Print_Area</vt:lpstr>
      <vt:lpstr>Abril!Print_Area</vt:lpstr>
      <vt:lpstr>AGO!Print_Area</vt:lpstr>
      <vt:lpstr>DIC!Print_Area</vt:lpstr>
      <vt:lpstr>'EN1'!Print_Area</vt:lpstr>
      <vt:lpstr>Enero!Print_Area</vt:lpstr>
      <vt:lpstr>'FEB2'!Print_Area</vt:lpstr>
      <vt:lpstr>JUL!Print_Area</vt:lpstr>
      <vt:lpstr>JUN!Print_Area</vt:lpstr>
      <vt:lpstr>MARZ!Print_Area</vt:lpstr>
      <vt:lpstr>MAY!Print_Area</vt:lpstr>
      <vt:lpstr>NOV!Print_Area</vt:lpstr>
      <vt:lpstr>Noviembre!Print_Area</vt:lpstr>
      <vt:lpstr>OCT!Print_Area</vt:lpstr>
      <vt:lpstr>Portada!Print_Area</vt:lpstr>
      <vt:lpstr>'Portada (2)'!Print_Area</vt:lpstr>
      <vt:lpstr>SEP!Print_Area</vt:lpstr>
      <vt:lpstr>ABRI!TítuloDeColumnaRegión1..I12.1</vt:lpstr>
      <vt:lpstr>AGO!TítuloDeColumnaRegión1..I12.1</vt:lpstr>
      <vt:lpstr>DIC!TítuloDeColumnaRegión1..I12.1</vt:lpstr>
      <vt:lpstr>'EN1'!TítuloDeColumnaRegión1..I12.1</vt:lpstr>
      <vt:lpstr>'FEB2'!TítuloDeColumnaRegión1..I12.1</vt:lpstr>
      <vt:lpstr>JUL!TítuloDeColumnaRegión1..I12.1</vt:lpstr>
      <vt:lpstr>JUN!TítuloDeColumnaRegión1..I12.1</vt:lpstr>
      <vt:lpstr>MARZ!TítuloDeColumnaRegión1..I12.1</vt:lpstr>
      <vt:lpstr>MAY!TítuloDeColumnaRegión1..I12.1</vt:lpstr>
      <vt:lpstr>NOV!TítuloDeColumnaRegión1..I12.1</vt:lpstr>
      <vt:lpstr>OCT!TítuloDeColumnaRegión1..I12.1</vt:lpstr>
      <vt:lpstr>Portada!TítuloDeColumnaRegión1..I12.1</vt:lpstr>
      <vt:lpstr>'Portada (2)'!TítuloDeColumnaRegión1..I12.1</vt:lpstr>
      <vt:lpstr>SEP!TítuloDeColumnaRegión1..I12.1</vt:lpstr>
      <vt:lpstr>TítuloDeColumnaRegión1..I12.1</vt:lpstr>
      <vt:lpstr>Octubre!TítuloDeColumnaRegión1..I12.10</vt:lpstr>
      <vt:lpstr>Noviembre!TítuloDeColumnaRegión1..I12.11</vt:lpstr>
      <vt:lpstr>Diciembre!TítuloDeColumnaRegión1..I12.12</vt:lpstr>
      <vt:lpstr>TítuloDeColumnaRegión1..I12.2</vt:lpstr>
      <vt:lpstr>Marzo!TítuloDeColumnaRegión1..I12.3</vt:lpstr>
      <vt:lpstr>Abril!TítuloDeColumnaRegión1..I12.4</vt:lpstr>
      <vt:lpstr>Mayo!TítuloDeColumnaRegión1..I12.5</vt:lpstr>
      <vt:lpstr>Junio!TítuloDeColumnaRegión1..I12.6</vt:lpstr>
      <vt:lpstr>Julio!TítuloDeColumnaRegión1..I12.7</vt:lpstr>
      <vt:lpstr>Agosto!TítuloDeColumnaRegión1..I12.8</vt:lpstr>
      <vt:lpstr>Septiembre!TítuloDeColumnaRegión1..I12.9</vt:lpstr>
      <vt:lpstr>ABRI!TítuloDeColumnaRegión2..D14.1</vt:lpstr>
      <vt:lpstr>AGO!TítuloDeColumnaRegión2..D14.1</vt:lpstr>
      <vt:lpstr>DIC!TítuloDeColumnaRegión2..D14.1</vt:lpstr>
      <vt:lpstr>'EN1'!TítuloDeColumnaRegión2..D14.1</vt:lpstr>
      <vt:lpstr>'FEB2'!TítuloDeColumnaRegión2..D14.1</vt:lpstr>
      <vt:lpstr>JUL!TítuloDeColumnaRegión2..D14.1</vt:lpstr>
      <vt:lpstr>JUN!TítuloDeColumnaRegión2..D14.1</vt:lpstr>
      <vt:lpstr>MARZ!TítuloDeColumnaRegión2..D14.1</vt:lpstr>
      <vt:lpstr>MAY!TítuloDeColumnaRegión2..D14.1</vt:lpstr>
      <vt:lpstr>NOV!TítuloDeColumnaRegión2..D14.1</vt:lpstr>
      <vt:lpstr>OCT!TítuloDeColumnaRegión2..D14.1</vt:lpstr>
      <vt:lpstr>Portada!TítuloDeColumnaRegión2..D14.1</vt:lpstr>
      <vt:lpstr>'Portada (2)'!TítuloDeColumnaRegión2..D14.1</vt:lpstr>
      <vt:lpstr>SEP!TítuloDeColumnaRegión2..D14.1</vt:lpstr>
      <vt:lpstr>TítuloDeColumnaRegión2..D14.1</vt:lpstr>
      <vt:lpstr>Octubre!TítuloDeColumnaRegión2..D14.10</vt:lpstr>
      <vt:lpstr>Noviembre!TítuloDeColumnaRegión2..D14.11</vt:lpstr>
      <vt:lpstr>Diciembre!TítuloDeColumnaRegión2..D14.12</vt:lpstr>
      <vt:lpstr>TítuloDeColumnaRegión2..D14.2</vt:lpstr>
      <vt:lpstr>Marzo!TítuloDeColumnaRegión2..D14.3</vt:lpstr>
      <vt:lpstr>Abril!TítuloDeColumnaRegión2..D14.4</vt:lpstr>
      <vt:lpstr>Mayo!TítuloDeColumnaRegión2..D14.5</vt:lpstr>
      <vt:lpstr>Junio!TítuloDeColumnaRegión2..D14.6</vt:lpstr>
      <vt:lpstr>Julio!TítuloDeColumnaRegión2..D14.7</vt:lpstr>
      <vt:lpstr>Agosto!TítuloDeColumnaRegión2..D14.8</vt:lpstr>
      <vt:lpstr>Septiembre!TítuloDeColumnaRegión2..D14.9</vt:lpstr>
      <vt:lpstr>Octubre!TítuloDeFilaRegión1..F13.10</vt:lpstr>
      <vt:lpstr>Noviembre!TítuloDeFilaRegión1..F13.11</vt:lpstr>
      <vt:lpstr>Diciembre!TítuloDeFilaRegión1..F13.12</vt:lpstr>
      <vt:lpstr>TítuloDeFilaRegión1..F13.2</vt:lpstr>
      <vt:lpstr>Marzo!TítuloDeFilaRegión1..F13.3</vt:lpstr>
      <vt:lpstr>Abril!TítuloDeFilaRegión1..F13.4</vt:lpstr>
      <vt:lpstr>Mayo!TítuloDeFilaRegión1..F13.5</vt:lpstr>
      <vt:lpstr>Junio!TítuloDeFilaRegión1..F13.6</vt:lpstr>
      <vt:lpstr>Julio!TítuloDeFilaRegión1..F13.7</vt:lpstr>
      <vt:lpstr>Agosto!TítuloDeFilaRegión1..F13.8</vt:lpstr>
      <vt:lpstr>Septiembre!TítuloDeFilaRegión1..F13.9</vt:lpstr>
      <vt:lpstr>ABRI!TítuloDeFilaRegión1..L3.1</vt:lpstr>
      <vt:lpstr>AGO!TítuloDeFilaRegión1..L3.1</vt:lpstr>
      <vt:lpstr>DIC!TítuloDeFilaRegión1..L3.1</vt:lpstr>
      <vt:lpstr>'EN1'!TítuloDeFilaRegión1..L3.1</vt:lpstr>
      <vt:lpstr>'FEB2'!TítuloDeFilaRegión1..L3.1</vt:lpstr>
      <vt:lpstr>JUL!TítuloDeFilaRegión1..L3.1</vt:lpstr>
      <vt:lpstr>JUN!TítuloDeFilaRegión1..L3.1</vt:lpstr>
      <vt:lpstr>MARZ!TítuloDeFilaRegión1..L3.1</vt:lpstr>
      <vt:lpstr>MAY!TítuloDeFilaRegión1..L3.1</vt:lpstr>
      <vt:lpstr>NOV!TítuloDeFilaRegión1..L3.1</vt:lpstr>
      <vt:lpstr>OCT!TítuloDeFilaRegión1..L3.1</vt:lpstr>
      <vt:lpstr>Portada!TítuloDeFilaRegión1..L3.1</vt:lpstr>
      <vt:lpstr>'Portada (2)'!TítuloDeFilaRegión1..L3.1</vt:lpstr>
      <vt:lpstr>SEP!TítuloDeFilaRegión1..L3.1</vt:lpstr>
      <vt:lpstr>TítuloDeFilaRegión1..L3.1</vt:lpstr>
      <vt:lpstr>ABRI!TítuloDeFilaRegión2..F13.1</vt:lpstr>
      <vt:lpstr>AGO!TítuloDeFilaRegión2..F13.1</vt:lpstr>
      <vt:lpstr>DIC!TítuloDeFilaRegión2..F13.1</vt:lpstr>
      <vt:lpstr>'EN1'!TítuloDeFilaRegión2..F13.1</vt:lpstr>
      <vt:lpstr>Enero!TítuloDeFilaRegión2..F13.1</vt:lpstr>
      <vt:lpstr>'FEB2'!TítuloDeFilaRegión2..F13.1</vt:lpstr>
      <vt:lpstr>JUL!TítuloDeFilaRegión2..F13.1</vt:lpstr>
      <vt:lpstr>JUN!TítuloDeFilaRegión2..F13.1</vt:lpstr>
      <vt:lpstr>MARZ!TítuloDeFilaRegión2..F13.1</vt:lpstr>
      <vt:lpstr>MAY!TítuloDeFilaRegión2..F13.1</vt:lpstr>
      <vt:lpstr>NOV!TítuloDeFilaRegión2..F13.1</vt:lpstr>
      <vt:lpstr>OCT!TítuloDeFilaRegión2..F13.1</vt:lpstr>
      <vt:lpstr>Portada!TítuloDeFilaRegión2..F13.1</vt:lpstr>
      <vt:lpstr>'Portada (2)'!TítuloDeFilaRegión2..F13.1</vt:lpstr>
      <vt:lpstr>SEP!TítuloDeFilaRegión2..F13.1</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Haron</dc:creator>
  <cp:lastModifiedBy>Maraolina</cp:lastModifiedBy>
  <cp:lastPrinted>2019-01-25T14:13:39Z</cp:lastPrinted>
  <dcterms:created xsi:type="dcterms:W3CDTF">2017-05-31T08:02:52Z</dcterms:created>
  <dcterms:modified xsi:type="dcterms:W3CDTF">2019-02-21T00:00:58Z</dcterms:modified>
</cp:coreProperties>
</file>